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33" sheetId="54" r:id="rId3"/>
  </sheets>
  <definedNames>
    <definedName name="_xlnm.Print_Area" localSheetId="0">Основное!$A$1:$J$30</definedName>
    <definedName name="_xlnm.Print_Area" localSheetId="2">'Энергетиков 33'!$A$1:$H$102</definedName>
  </definedNames>
  <calcPr calcId="124519"/>
</workbook>
</file>

<file path=xl/calcChain.xml><?xml version="1.0" encoding="utf-8"?>
<calcChain xmlns="http://schemas.openxmlformats.org/spreadsheetml/2006/main">
  <c r="F24" i="54"/>
  <c r="H24"/>
  <c r="H36"/>
  <c r="H38"/>
  <c r="H41"/>
  <c r="H42"/>
  <c r="H43"/>
  <c r="H50"/>
  <c r="H53"/>
  <c r="K64"/>
  <c r="H69"/>
  <c r="H64"/>
  <c r="H67"/>
  <c r="H68"/>
  <c r="H72"/>
  <c r="H73"/>
  <c r="H70" s="1"/>
  <c r="H62" s="1"/>
  <c r="H74"/>
  <c r="H75"/>
  <c r="H76"/>
  <c r="H77"/>
  <c r="H78"/>
  <c r="H79"/>
  <c r="H80"/>
  <c r="H81"/>
  <c r="H82"/>
  <c r="H83"/>
  <c r="H84"/>
  <c r="H85"/>
  <c r="H86"/>
  <c r="G93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<sst xmlns="http://schemas.openxmlformats.org/spreadsheetml/2006/main" count="218" uniqueCount="159">
  <si>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</si>
  <si>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</si>
  <si>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</si>
  <si>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</si>
  <si>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</si>
  <si>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</si>
  <si>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</si>
  <si>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</si>
  <si>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</si>
  <si>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</si>
  <si>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</si>
  <si>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</si>
  <si>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</si>
  <si>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</si>
  <si>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</si>
  <si>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</si>
  <si>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</si>
  <si>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</si>
  <si>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</si>
  <si>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</si>
  <si>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Площадь газона - 312 кв. м</t>
  </si>
  <si>
    <t>Нормативная численность обслуживающего персонала  - 2,3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</si>
  <si>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</si>
  <si>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</si>
  <si>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</si>
  <si>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</si>
  <si>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</si>
  <si>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</si>
  <si>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</si>
  <si>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</si>
  <si>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</si>
  <si>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</si>
  <si>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</si>
  <si>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</si>
  <si>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</si>
  <si>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</si>
  <si>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</si>
  <si>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</si>
  <si>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</si>
  <si>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</si>
  <si>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</si>
  <si>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</si>
  <si>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</si>
  <si>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</si>
  <si>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</si>
  <si>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</si>
  <si>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</si>
  <si>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</si>
  <si>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</si>
  <si>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</si>
  <si>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</si>
  <si>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</si>
  <si>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</si>
  <si>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</si>
  <si>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</si>
  <si>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</si>
  <si>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</si>
  <si>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</si>
  <si>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</si>
  <si>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</si>
  <si>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</si>
  <si>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</si>
  <si>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</si>
  <si>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</si>
  <si>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</si>
  <si>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</si>
  <si>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</si>
  <si>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</si>
  <si>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</si>
  <si>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</si>
  <si>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</si>
  <si>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</si>
  <si>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</si>
  <si>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</si>
  <si>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 xml:space="preserve">Адрес дома - Энергетиков 33 </t>
  </si>
  <si>
    <t>Площадь подъезда - 800,2 кв. м</t>
  </si>
  <si>
    <t>Площадь подвала - 775 кв. м</t>
  </si>
  <si>
    <t>Площадь кровли - 850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</si>
  <si>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</si>
  <si>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</si>
  <si>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</si>
  <si>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</si>
  <si>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</si>
  <si>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</si>
  <si>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</si>
  <si>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</si>
  <si>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</si>
  <si>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</si>
  <si>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</si>
  <si>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</si>
  <si>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</si>
  <si>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</si>
  <si>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</si>
  <si>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</si>
  <si>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</si>
  <si>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</si>
  <si>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</si>
  <si>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</si>
  <si>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</si>
  <si>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</si>
  <si>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</si>
  <si>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</si>
  <si>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</si>
  <si>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</si>
  <si>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</si>
  <si>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</si>
  <si>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</si>
  <si>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</si>
  <si>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№33 по ул.Энергетиков.</t>
  </si>
  <si>
    <t>ул.Энергетиков д.33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</si>
  <si>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</si>
  <si>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</si>
  <si>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</si>
  <si>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</si>
  <si>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</si>
  <si>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</si>
  <si>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</si>
  <si>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</si>
  <si>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</si>
  <si>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</si>
  <si>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</si>
  <si>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</si>
  <si>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</si>
  <si>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</si>
  <si>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</si>
  <si>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Ремонт кровли</t>
  </si>
  <si>
    <t>Дополнительные доходы (реклама в лифте,размещение оборудования сотовой связи),руб.</t>
  </si>
  <si>
    <t>Замена автоматических выключателей</t>
  </si>
  <si>
    <t>Общая площадь квартир -5755,42 кв.м.</t>
  </si>
  <si>
    <t>Общая площадь дома - 6448,10 кв. м</t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</si>
  <si>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</si>
  <si>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</si>
  <si>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</si>
  <si>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</si>
  <si>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</si>
  <si>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</si>
  <si>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</si>
  <si>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</si>
  <si>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</si>
  <si>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</si>
  <si>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</si>
  <si>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</si>
  <si>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№33 по ул.Энергетиков за 2017г.</t>
  </si>
  <si>
    <t>В ходе плановых осмотров, а также на основании обращений собственников помещений жилого дома №33 по ул.Энергетиков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</si>
  <si>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контейнеров,скамеек,дверей</t>
  </si>
  <si>
    <t>Ремонт межпанельных швов</t>
  </si>
  <si>
    <t>Покос травы</t>
  </si>
  <si>
    <t>Смена доводчика</t>
  </si>
  <si>
    <t>Содержание (лампы)</t>
  </si>
  <si>
    <t>ремонт общестроительный</t>
  </si>
  <si>
    <t>ООО "Теплострой+""</t>
  </si>
  <si>
    <t>Замена оборудования домофонов</t>
  </si>
  <si>
    <t>Замена автоматических выключателей,трансформатор,эл.сч.,кронштейн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</si>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</sst>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6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31" fillId="0" borderId="7" xfId="2" applyFont="1" applyBorder="1" applyAlignment="1"/>
    <xf numFmtId="0" fontId="31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33" fillId="0" borderId="4" xfId="2" applyFont="1" applyBorder="1" applyAlignment="1">
      <alignment horizontal="left" vertical="center"/>
    </xf>
    <xf numFmtId="1" fontId="31" fillId="0" borderId="8" xfId="2" applyNumberFormat="1" applyFont="1" applyBorder="1" applyAlignment="1">
      <alignment horizontal="right"/>
    </xf>
    <xf numFmtId="0" fontId="7" fillId="0" borderId="0" xfId="2" applyFont="1">
      <alignment horizontal="left"/>
    </xf>
    <xf numFmtId="0" fontId="31" fillId="0" borderId="0" xfId="2" applyFont="1" applyAlignment="1">
      <alignment horizontal="justify" wrapText="1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2" fillId="0" borderId="0" xfId="2" applyBorder="1">
      <alignment horizontal="left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31" fillId="0" borderId="6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4" fillId="0" borderId="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3" fillId="0" borderId="14" xfId="2" applyFont="1" applyBorder="1" applyAlignment="1">
      <alignment horizontal="left"/>
    </xf>
    <xf numFmtId="0" fontId="33" fillId="0" borderId="8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31" fillId="0" borderId="0" xfId="2" applyFont="1" applyBorder="1" applyAlignment="1">
      <alignment horizontal="left" wrapText="1"/>
    </xf>
    <xf numFmtId="0" fontId="3" fillId="0" borderId="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4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37" fillId="0" borderId="0" xfId="0" applyFont="1" applyAlignment="1">
      <alignment horizont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3" fillId="0" borderId="0" xfId="2" applyFont="1">
      <alignment horizontal="left"/>
    </xf>
    <xf numFmtId="2" fontId="35" fillId="0" borderId="0" xfId="1" applyNumberFormat="1" applyFont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44</v>
      </c>
      <c r="C2" s="27">
        <v>1</v>
      </c>
      <c r="D2" s="23">
        <v>9509.18</v>
      </c>
      <c r="E2"/>
      <c r="F2" s="21"/>
      <c r="G2" s="141"/>
      <c r="H2" s="42"/>
      <c r="I2" s="30"/>
      <c r="J2" s="31"/>
      <c r="K2" s="32"/>
    </row>
    <row r="3" spans="1:11" ht="15">
      <c r="A3" s="7">
        <v>2</v>
      </c>
      <c r="B3" s="18" t="s">
        <v>45</v>
      </c>
      <c r="C3" s="27">
        <v>2</v>
      </c>
      <c r="D3" s="23">
        <v>2191.1</v>
      </c>
      <c r="E3"/>
      <c r="F3" s="21"/>
      <c r="G3" s="141"/>
      <c r="H3" s="42"/>
      <c r="I3" s="33"/>
      <c r="J3" s="31"/>
      <c r="K3" s="32"/>
    </row>
    <row r="4" spans="1:11" ht="15">
      <c r="A4" s="7">
        <v>3</v>
      </c>
      <c r="B4" s="19" t="s">
        <v>46</v>
      </c>
      <c r="C4" s="27">
        <v>3</v>
      </c>
      <c r="D4" s="23">
        <v>7702.2</v>
      </c>
      <c r="E4"/>
      <c r="F4" s="21"/>
      <c r="G4" s="141"/>
      <c r="H4" s="42"/>
      <c r="I4" s="33"/>
      <c r="J4" s="31"/>
      <c r="K4" s="32"/>
    </row>
    <row r="5" spans="1:11" ht="15">
      <c r="A5" s="7">
        <v>4</v>
      </c>
      <c r="B5" s="19" t="s">
        <v>47</v>
      </c>
      <c r="C5" s="27">
        <v>4</v>
      </c>
      <c r="D5" s="23">
        <v>5475.7</v>
      </c>
      <c r="E5"/>
      <c r="F5" s="21"/>
      <c r="G5" s="141"/>
      <c r="H5" s="42"/>
      <c r="I5" s="33"/>
      <c r="J5" s="31"/>
      <c r="K5" s="32"/>
    </row>
    <row r="6" spans="1:11" ht="15">
      <c r="A6" s="7">
        <v>5</v>
      </c>
      <c r="B6" s="19" t="s">
        <v>48</v>
      </c>
      <c r="C6" s="27">
        <v>5</v>
      </c>
      <c r="D6" s="23">
        <v>3846.1</v>
      </c>
      <c r="E6"/>
      <c r="F6" s="21"/>
      <c r="G6" s="141"/>
      <c r="H6" s="43"/>
      <c r="I6" s="33"/>
      <c r="J6" s="31"/>
      <c r="K6" s="32"/>
    </row>
    <row r="7" spans="1:11" ht="15">
      <c r="A7" s="7">
        <v>6</v>
      </c>
      <c r="B7" s="19" t="s">
        <v>49</v>
      </c>
      <c r="C7" s="27">
        <v>6</v>
      </c>
      <c r="D7" s="23">
        <v>3645.7</v>
      </c>
      <c r="E7"/>
      <c r="F7" s="21"/>
      <c r="G7" s="141"/>
      <c r="H7" s="42"/>
      <c r="I7" s="33"/>
      <c r="J7" s="31"/>
      <c r="K7" s="32"/>
    </row>
    <row r="8" spans="1:11" ht="15">
      <c r="A8" s="7">
        <v>7</v>
      </c>
      <c r="B8" s="19" t="s">
        <v>50</v>
      </c>
      <c r="C8" s="27">
        <v>7</v>
      </c>
      <c r="D8" s="23">
        <v>8242.7000000000007</v>
      </c>
      <c r="E8"/>
      <c r="F8" s="21"/>
      <c r="G8" s="141"/>
      <c r="H8" s="42"/>
      <c r="I8" s="33"/>
      <c r="J8" s="31"/>
      <c r="K8" s="32"/>
    </row>
    <row r="9" spans="1:11" ht="15">
      <c r="A9" s="7">
        <v>8</v>
      </c>
      <c r="B9" s="19" t="s">
        <v>51</v>
      </c>
      <c r="C9" s="27">
        <v>8</v>
      </c>
      <c r="D9" s="23">
        <v>7234.6</v>
      </c>
      <c r="E9"/>
      <c r="F9" s="21"/>
      <c r="G9" s="141"/>
      <c r="H9" s="42"/>
      <c r="I9" s="33"/>
      <c r="J9" s="31"/>
      <c r="K9" s="32"/>
    </row>
    <row r="10" spans="1:11" ht="15">
      <c r="A10" s="7">
        <v>9</v>
      </c>
      <c r="B10" s="19" t="s">
        <v>52</v>
      </c>
      <c r="C10" s="27">
        <v>9</v>
      </c>
      <c r="D10" s="23">
        <v>5745.36</v>
      </c>
      <c r="E10"/>
      <c r="F10" s="21"/>
      <c r="G10" s="141"/>
      <c r="H10" s="42"/>
      <c r="I10" s="33"/>
      <c r="J10" s="31"/>
      <c r="K10" s="32"/>
    </row>
    <row r="11" spans="1:11" ht="15">
      <c r="A11" s="7">
        <v>10</v>
      </c>
      <c r="B11" s="19" t="s">
        <v>53</v>
      </c>
      <c r="C11" s="27">
        <v>10</v>
      </c>
      <c r="D11" s="23">
        <v>5755.42</v>
      </c>
      <c r="E11"/>
      <c r="F11" s="21"/>
      <c r="G11" s="141"/>
      <c r="H11" s="42"/>
      <c r="I11" s="33"/>
      <c r="J11" s="31"/>
      <c r="K11" s="32"/>
    </row>
    <row r="12" spans="1:11" ht="15">
      <c r="A12" s="7">
        <v>11</v>
      </c>
      <c r="B12" s="19" t="s">
        <v>54</v>
      </c>
      <c r="C12" s="27">
        <v>11</v>
      </c>
      <c r="D12" s="23">
        <v>5376.08</v>
      </c>
      <c r="E12"/>
      <c r="F12" s="21"/>
      <c r="G12" s="141"/>
      <c r="H12" s="42"/>
      <c r="I12" s="33"/>
      <c r="J12" s="31"/>
      <c r="K12" s="32"/>
    </row>
    <row r="13" spans="1:11" ht="15">
      <c r="A13" s="7">
        <v>12</v>
      </c>
      <c r="B13" s="19" t="s">
        <v>55</v>
      </c>
      <c r="C13" s="27">
        <v>12</v>
      </c>
      <c r="D13" s="23">
        <v>5736.67</v>
      </c>
      <c r="E13"/>
      <c r="F13" s="21"/>
      <c r="G13" s="141"/>
      <c r="H13" s="42"/>
      <c r="I13" s="33"/>
      <c r="J13" s="31"/>
      <c r="K13" s="32"/>
    </row>
    <row r="14" spans="1:11" ht="15">
      <c r="A14" s="7">
        <v>13</v>
      </c>
      <c r="B14" s="19" t="s">
        <v>56</v>
      </c>
      <c r="C14" s="27">
        <v>13</v>
      </c>
      <c r="D14" s="23">
        <v>5676.9</v>
      </c>
      <c r="E14"/>
      <c r="F14" s="21"/>
      <c r="G14" s="141"/>
      <c r="H14" s="33"/>
      <c r="I14" s="34"/>
      <c r="J14" s="31"/>
      <c r="K14" s="32"/>
    </row>
    <row r="15" spans="1:11" ht="15">
      <c r="A15" s="7">
        <v>14</v>
      </c>
      <c r="B15" s="19" t="s">
        <v>57</v>
      </c>
      <c r="C15" s="27">
        <v>14</v>
      </c>
      <c r="D15" s="23">
        <v>10517.5</v>
      </c>
      <c r="E15"/>
      <c r="F15" s="21"/>
      <c r="G15" s="141"/>
      <c r="H15" s="42"/>
      <c r="I15" s="33"/>
      <c r="J15" s="31"/>
      <c r="K15" s="32"/>
    </row>
    <row r="16" spans="1:11" ht="15">
      <c r="A16" s="7">
        <v>15</v>
      </c>
      <c r="B16" s="19" t="s">
        <v>58</v>
      </c>
      <c r="C16" s="27">
        <v>15</v>
      </c>
      <c r="D16" s="23">
        <v>6421.6</v>
      </c>
      <c r="E16"/>
      <c r="F16" s="21"/>
      <c r="G16" s="141"/>
      <c r="H16" s="42"/>
      <c r="I16" s="35"/>
      <c r="J16" s="31"/>
      <c r="K16" s="32"/>
    </row>
    <row r="17" spans="1:14" ht="15">
      <c r="A17" s="7">
        <v>16</v>
      </c>
      <c r="B17" s="19" t="s">
        <v>59</v>
      </c>
      <c r="C17" s="27">
        <v>16</v>
      </c>
      <c r="D17" s="23">
        <v>6225.33</v>
      </c>
      <c r="E17"/>
      <c r="F17" s="21"/>
      <c r="G17" s="141"/>
      <c r="H17" s="43"/>
      <c r="I17" s="36"/>
      <c r="J17" s="31"/>
      <c r="K17" s="32"/>
    </row>
    <row r="18" spans="1:14" ht="15">
      <c r="A18" s="7">
        <v>17</v>
      </c>
      <c r="B18" s="19" t="s">
        <v>60</v>
      </c>
      <c r="C18" s="27">
        <v>17</v>
      </c>
      <c r="D18" s="23">
        <v>3781.1</v>
      </c>
      <c r="E18"/>
      <c r="F18" s="21"/>
      <c r="G18" s="141"/>
      <c r="H18" s="43"/>
      <c r="I18" s="36"/>
      <c r="J18" s="31"/>
      <c r="K18" s="32"/>
    </row>
    <row r="19" spans="1:14" ht="15">
      <c r="A19" s="7">
        <v>18</v>
      </c>
      <c r="B19" s="19" t="s">
        <v>61</v>
      </c>
      <c r="C19" s="27">
        <v>18</v>
      </c>
      <c r="D19" s="23">
        <v>3641.11</v>
      </c>
      <c r="E19"/>
      <c r="F19" s="21"/>
      <c r="G19" s="141"/>
      <c r="H19" s="43"/>
      <c r="I19" s="36"/>
      <c r="J19" s="31"/>
      <c r="K19" s="37"/>
    </row>
    <row r="20" spans="1:14" ht="15">
      <c r="A20" s="7">
        <v>19</v>
      </c>
      <c r="B20" s="19" t="s">
        <v>62</v>
      </c>
      <c r="C20" s="27">
        <v>19</v>
      </c>
      <c r="D20" s="23">
        <v>5477.19</v>
      </c>
      <c r="E20"/>
      <c r="F20" s="21"/>
      <c r="G20" s="141"/>
      <c r="H20" s="44"/>
      <c r="I20" s="38"/>
      <c r="J20" s="39"/>
      <c r="K20" s="40"/>
    </row>
    <row r="21" spans="1:14" ht="15">
      <c r="A21" s="7">
        <v>20</v>
      </c>
      <c r="B21" s="19" t="s">
        <v>63</v>
      </c>
      <c r="C21" s="27">
        <v>20</v>
      </c>
      <c r="D21" s="23">
        <v>7276.2</v>
      </c>
      <c r="E21"/>
      <c r="F21" s="21"/>
      <c r="G21" s="141"/>
    </row>
    <row r="22" spans="1:14" ht="15">
      <c r="A22" s="7">
        <v>21</v>
      </c>
      <c r="B22" s="19" t="s">
        <v>64</v>
      </c>
      <c r="C22" s="27">
        <v>21</v>
      </c>
      <c r="D22" s="23">
        <v>11395.2</v>
      </c>
      <c r="E22"/>
      <c r="F22" s="21"/>
      <c r="G22" s="141"/>
    </row>
    <row r="23" spans="1:14" ht="15">
      <c r="A23" s="7">
        <v>22</v>
      </c>
      <c r="B23" s="19" t="s">
        <v>65</v>
      </c>
      <c r="C23" s="27">
        <v>22</v>
      </c>
      <c r="D23" s="23">
        <v>5370.99</v>
      </c>
      <c r="E23"/>
      <c r="F23" s="21"/>
      <c r="G23" s="141"/>
    </row>
    <row r="24" spans="1:14" ht="15">
      <c r="A24" s="7">
        <v>23</v>
      </c>
      <c r="B24" s="19" t="s">
        <v>66</v>
      </c>
      <c r="C24" s="27">
        <v>23</v>
      </c>
      <c r="D24" s="23">
        <v>5306.36</v>
      </c>
      <c r="E24"/>
      <c r="F24" s="21"/>
      <c r="G24" s="141"/>
    </row>
    <row r="25" spans="1:14" ht="15">
      <c r="A25" s="7">
        <v>24</v>
      </c>
      <c r="B25" s="19" t="s">
        <v>67</v>
      </c>
      <c r="C25" s="27">
        <v>24</v>
      </c>
      <c r="D25" s="23">
        <v>5284.1</v>
      </c>
      <c r="E25"/>
      <c r="F25" s="21"/>
      <c r="G25" s="141"/>
    </row>
    <row r="26" spans="1:14" ht="15">
      <c r="A26" s="7">
        <v>25</v>
      </c>
      <c r="B26" s="19" t="s">
        <v>68</v>
      </c>
      <c r="C26" s="27">
        <v>25</v>
      </c>
      <c r="D26" s="23">
        <v>4910.4399999999996</v>
      </c>
      <c r="E26"/>
      <c r="F26" s="21"/>
      <c r="G26" s="141"/>
    </row>
    <row r="27" spans="1:14" ht="15">
      <c r="A27" s="7">
        <v>26</v>
      </c>
      <c r="B27" s="19" t="s">
        <v>69</v>
      </c>
      <c r="C27" s="27">
        <v>26</v>
      </c>
      <c r="D27" s="23">
        <v>4954.4399999999996</v>
      </c>
      <c r="E27"/>
      <c r="F27" s="21"/>
      <c r="G27" s="141"/>
    </row>
    <row r="28" spans="1:14" ht="15">
      <c r="A28" s="7">
        <v>27</v>
      </c>
      <c r="B28" s="19" t="s">
        <v>70</v>
      </c>
      <c r="C28" s="27">
        <v>27</v>
      </c>
      <c r="D28" s="23">
        <v>5196.72</v>
      </c>
      <c r="E28"/>
      <c r="F28" s="21"/>
      <c r="G28" s="141"/>
    </row>
    <row r="29" spans="1:14" ht="15">
      <c r="A29" s="7">
        <v>28</v>
      </c>
      <c r="B29" s="19" t="s">
        <v>71</v>
      </c>
      <c r="C29" s="27">
        <v>28</v>
      </c>
      <c r="D29" s="23">
        <v>5430.5</v>
      </c>
      <c r="E29"/>
      <c r="F29" s="21"/>
      <c r="G29" s="141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22</v>
      </c>
      <c r="H31" s="51" t="s">
        <v>24</v>
      </c>
      <c r="I31" s="51" t="s">
        <v>25</v>
      </c>
      <c r="J31" s="52" t="s">
        <v>26</v>
      </c>
      <c r="M31" s="135"/>
    </row>
    <row r="32" spans="1:14" s="46" customFormat="1" ht="18.75">
      <c r="C32" s="47"/>
      <c r="E32" s="48"/>
      <c r="F32" s="53">
        <v>1</v>
      </c>
      <c r="G32" s="142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3" t="s">
        <v>37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4">
        <f>K33/J33</f>
        <v>1.4044399066758648</v>
      </c>
      <c r="M33" s="49">
        <v>140000</v>
      </c>
      <c r="N33" s="144">
        <f>M33/J33</f>
        <v>0.83668760397711095</v>
      </c>
      <c r="O33" s="49">
        <v>138600</v>
      </c>
      <c r="P33" s="144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31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2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2" t="s">
        <v>33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2" t="s">
        <v>29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2" t="s">
        <v>32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2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2" t="s">
        <v>38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2" t="s">
        <v>39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2" t="s">
        <v>30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2" t="s">
        <v>41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2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2" t="s">
        <v>27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2" t="s">
        <v>28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3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23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135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22</v>
      </c>
      <c r="H1" s="8" t="s">
        <v>24</v>
      </c>
      <c r="I1" s="8" t="s">
        <v>25</v>
      </c>
      <c r="J1" s="12" t="s">
        <v>26</v>
      </c>
    </row>
    <row r="2" spans="1:10" ht="15">
      <c r="A2" s="7">
        <v>1</v>
      </c>
      <c r="B2" s="19" t="s">
        <v>61</v>
      </c>
      <c r="C2" s="23">
        <v>3641.1</v>
      </c>
      <c r="F2" s="15">
        <v>1</v>
      </c>
      <c r="G2" s="13" t="s">
        <v>40</v>
      </c>
      <c r="H2" s="7">
        <v>0</v>
      </c>
      <c r="I2" s="14">
        <f>H2/J2</f>
        <v>0</v>
      </c>
      <c r="J2" s="136">
        <v>8551.5400000000009</v>
      </c>
    </row>
    <row r="3" spans="1:10" ht="15">
      <c r="A3" s="7">
        <v>2</v>
      </c>
      <c r="B3" s="19" t="s">
        <v>68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58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22</v>
      </c>
      <c r="H13" s="8" t="s">
        <v>24</v>
      </c>
      <c r="I13" s="8" t="s">
        <v>25</v>
      </c>
      <c r="J13" s="12" t="s">
        <v>26</v>
      </c>
    </row>
    <row r="14" spans="1:10" ht="15">
      <c r="B14" s="19" t="s">
        <v>59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44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45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46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47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48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49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50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51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52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53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54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55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56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57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58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59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60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61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62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63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64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65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66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67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68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69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70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71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customWidth="1"/>
    <col min="2" max="2" width="11.5703125" customWidth="1"/>
    <col min="3" max="3" width="14.28515625" customWidth="1"/>
    <col min="4" max="4" width="12.7109375" customWidth="1"/>
    <col min="5" max="5" width="17" customWidth="1"/>
    <col min="6" max="6" width="15.7109375" customWidth="1"/>
    <col min="7" max="7" width="18" customWidth="1"/>
    <col min="8" max="8" width="13.425781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06" t="s">
        <v>105</v>
      </c>
      <c r="B1" s="206"/>
      <c r="C1" s="206"/>
      <c r="D1" s="206"/>
      <c r="E1" s="206"/>
      <c r="F1" s="206"/>
      <c r="G1" s="206"/>
      <c r="H1" s="206"/>
      <c r="I1" s="61"/>
      <c r="J1" s="61"/>
      <c r="K1" s="61"/>
      <c r="L1" s="61"/>
      <c r="M1" s="61"/>
      <c r="N1" s="61"/>
      <c r="O1" s="61"/>
    </row>
    <row r="2" spans="1:16" ht="18">
      <c r="A2" s="206" t="s">
        <v>108</v>
      </c>
      <c r="B2" s="206"/>
      <c r="C2" s="206"/>
      <c r="D2" s="206"/>
      <c r="E2" s="206"/>
      <c r="F2" s="206"/>
      <c r="G2" s="206"/>
      <c r="H2" s="206"/>
      <c r="I2" s="61"/>
      <c r="J2" s="61"/>
      <c r="K2" s="61"/>
      <c r="L2" s="61"/>
      <c r="M2" s="61"/>
      <c r="N2" s="61"/>
      <c r="O2" s="61"/>
    </row>
    <row r="3" spans="1:16" ht="18">
      <c r="A3" s="207" t="s">
        <v>136</v>
      </c>
      <c r="B3" s="207"/>
      <c r="C3" s="207"/>
      <c r="D3" s="207"/>
      <c r="E3" s="207"/>
      <c r="F3" s="207"/>
      <c r="G3" s="207"/>
      <c r="H3" s="207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74</v>
      </c>
      <c r="B5" s="64"/>
      <c r="C5" s="64"/>
      <c r="D5" s="64"/>
      <c r="E5" s="149" t="s">
        <v>137</v>
      </c>
      <c r="F5" s="149"/>
      <c r="G5" s="149"/>
      <c r="H5" s="149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49"/>
      <c r="F6" s="149"/>
      <c r="G6" s="149"/>
      <c r="H6" s="149"/>
      <c r="I6" s="67"/>
      <c r="J6" s="67"/>
    </row>
    <row r="7" spans="1:16" s="66" customFormat="1" ht="28.5" customHeight="1">
      <c r="A7" s="64" t="s">
        <v>129</v>
      </c>
      <c r="B7" s="64"/>
      <c r="C7" s="64"/>
      <c r="D7" s="64"/>
      <c r="E7" s="149"/>
      <c r="F7" s="149"/>
      <c r="G7" s="149"/>
      <c r="H7" s="149"/>
      <c r="I7" s="67"/>
      <c r="J7" s="67"/>
    </row>
    <row r="8" spans="1:16" s="66" customFormat="1" ht="14.25">
      <c r="A8" s="64" t="s">
        <v>128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73</v>
      </c>
      <c r="B11" s="64"/>
      <c r="C11" s="64"/>
      <c r="D11" s="64"/>
      <c r="E11" s="64" t="s">
        <v>81</v>
      </c>
      <c r="F11" s="64"/>
      <c r="G11" s="64" t="s">
        <v>138</v>
      </c>
      <c r="I11" s="64"/>
      <c r="J11" s="64"/>
    </row>
    <row r="12" spans="1:16" s="66" customFormat="1" ht="14.25">
      <c r="A12" s="64" t="s">
        <v>75</v>
      </c>
      <c r="B12" s="64"/>
      <c r="C12" s="64"/>
      <c r="D12" s="64"/>
      <c r="E12" s="64" t="s">
        <v>82</v>
      </c>
      <c r="F12" s="64"/>
      <c r="G12" s="64" t="s">
        <v>112</v>
      </c>
      <c r="I12" s="64"/>
      <c r="J12" s="64"/>
    </row>
    <row r="13" spans="1:16" s="66" customFormat="1" ht="14.25">
      <c r="A13" s="64" t="s">
        <v>76</v>
      </c>
      <c r="B13" s="64"/>
      <c r="C13" s="64"/>
      <c r="D13" s="64"/>
      <c r="E13" s="64" t="s">
        <v>83</v>
      </c>
      <c r="F13" s="64"/>
      <c r="G13" s="64" t="s">
        <v>139</v>
      </c>
      <c r="I13" s="64"/>
      <c r="J13" s="64"/>
    </row>
    <row r="14" spans="1:16" s="66" customFormat="1" ht="14.25">
      <c r="A14" s="64" t="s">
        <v>77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20</v>
      </c>
      <c r="B15" s="64"/>
      <c r="C15" s="64"/>
      <c r="D15" s="64"/>
      <c r="E15" s="64" t="s">
        <v>86</v>
      </c>
      <c r="F15" s="64"/>
      <c r="G15" s="64" t="s">
        <v>140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67" t="s">
        <v>142</v>
      </c>
      <c r="B17" s="167"/>
      <c r="C17" s="167"/>
      <c r="D17" s="167"/>
      <c r="E17" s="167"/>
      <c r="F17" s="167"/>
      <c r="G17" s="167"/>
      <c r="H17" s="167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62" t="s">
        <v>87</v>
      </c>
      <c r="B19" s="162"/>
      <c r="C19" s="162"/>
      <c r="D19" s="162"/>
      <c r="E19" s="162"/>
      <c r="F19" s="162"/>
      <c r="G19" s="162"/>
      <c r="H19" s="162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214"/>
      <c r="C20" s="214"/>
      <c r="D20" s="214"/>
      <c r="E20" s="214"/>
      <c r="F20" s="214"/>
      <c r="G20" s="74"/>
      <c r="H20" s="107" t="s">
        <v>88</v>
      </c>
      <c r="I20" s="107"/>
      <c r="K20" s="71"/>
      <c r="M20" s="71"/>
      <c r="N20" s="71"/>
      <c r="O20" s="75"/>
    </row>
    <row r="21" spans="1:16" s="66" customFormat="1" ht="15" customHeight="1">
      <c r="A21" s="189" t="s">
        <v>89</v>
      </c>
      <c r="B21" s="190"/>
      <c r="C21" s="195" t="s">
        <v>114</v>
      </c>
      <c r="D21" s="195" t="s">
        <v>90</v>
      </c>
      <c r="E21" s="211" t="s">
        <v>126</v>
      </c>
      <c r="F21" s="189" t="s">
        <v>113</v>
      </c>
      <c r="G21" s="198" t="s">
        <v>91</v>
      </c>
      <c r="H21" s="168" t="s">
        <v>92</v>
      </c>
      <c r="I21" s="133"/>
    </row>
    <row r="22" spans="1:16" s="66" customFormat="1" ht="15" customHeight="1">
      <c r="A22" s="191"/>
      <c r="B22" s="192"/>
      <c r="C22" s="196"/>
      <c r="D22" s="196"/>
      <c r="E22" s="212"/>
      <c r="F22" s="191"/>
      <c r="G22" s="199"/>
      <c r="H22" s="168"/>
      <c r="I22" s="133"/>
    </row>
    <row r="23" spans="1:16" s="66" customFormat="1" ht="106.5" customHeight="1">
      <c r="A23" s="193"/>
      <c r="B23" s="194"/>
      <c r="C23" s="197"/>
      <c r="D23" s="197"/>
      <c r="E23" s="213"/>
      <c r="F23" s="193"/>
      <c r="G23" s="200"/>
      <c r="H23" s="168"/>
      <c r="I23" s="133"/>
    </row>
    <row r="24" spans="1:16" s="126" customFormat="1" ht="14.25">
      <c r="A24" s="209">
        <v>22802.518768799982</v>
      </c>
      <c r="B24" s="210"/>
      <c r="C24" s="109">
        <v>106533.72</v>
      </c>
      <c r="D24" s="112">
        <v>107046</v>
      </c>
      <c r="E24" s="112">
        <v>36105.599999999999</v>
      </c>
      <c r="F24" s="109">
        <f>C24-D24</f>
        <v>-512.27999999999884</v>
      </c>
      <c r="G24" s="111">
        <v>108471.8</v>
      </c>
      <c r="H24" s="110">
        <f>A24+D24+E24-G24-F24</f>
        <v>57994.598768799988</v>
      </c>
      <c r="I24" s="134"/>
      <c r="J24" s="125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141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116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67" t="s">
        <v>110</v>
      </c>
      <c r="B28" s="167"/>
      <c r="C28" s="167"/>
      <c r="D28" s="167"/>
      <c r="E28" s="167"/>
      <c r="F28" s="167"/>
      <c r="G28" s="1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111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63" t="s">
        <v>93</v>
      </c>
      <c r="B31" s="163"/>
      <c r="C31" s="163"/>
      <c r="D31" s="163"/>
      <c r="E31" s="163"/>
      <c r="F31" s="163"/>
      <c r="G31" s="163"/>
      <c r="H31" s="163"/>
      <c r="I31" s="94"/>
      <c r="J31" s="94"/>
    </row>
    <row r="32" spans="1:16" s="33" customFormat="1">
      <c r="A32" s="4"/>
      <c r="B32" s="3"/>
      <c r="C32" s="201"/>
      <c r="D32" s="201"/>
      <c r="E32" s="157"/>
      <c r="F32" s="157"/>
      <c r="G32" s="3"/>
      <c r="H32" s="108" t="s">
        <v>94</v>
      </c>
      <c r="I32" s="108"/>
    </row>
    <row r="33" spans="1:18" s="33" customFormat="1" ht="15.75">
      <c r="A33" s="158" t="s">
        <v>17</v>
      </c>
      <c r="B33" s="159"/>
      <c r="C33" s="169" t="s">
        <v>153</v>
      </c>
      <c r="D33" s="202"/>
      <c r="E33" s="202"/>
      <c r="F33" s="202"/>
      <c r="G33" s="170"/>
      <c r="H33" s="80" t="s">
        <v>95</v>
      </c>
      <c r="L33" s="105"/>
      <c r="M33" s="105"/>
      <c r="N33" s="105"/>
      <c r="O33" s="105"/>
      <c r="P33" s="105"/>
      <c r="Q33" s="105"/>
      <c r="R33" s="105"/>
    </row>
    <row r="34" spans="1:18" s="33" customFormat="1" ht="15" customHeight="1">
      <c r="A34" s="181" t="s">
        <v>109</v>
      </c>
      <c r="B34" s="182"/>
      <c r="C34" s="76" t="s">
        <v>127</v>
      </c>
      <c r="D34" s="77"/>
      <c r="E34" s="77"/>
      <c r="F34" s="77"/>
      <c r="G34" s="77"/>
      <c r="H34" s="129">
        <v>1499</v>
      </c>
      <c r="L34" s="105"/>
      <c r="M34" s="105"/>
      <c r="N34" s="105"/>
      <c r="O34" s="105"/>
      <c r="P34" s="105"/>
      <c r="Q34" s="105"/>
      <c r="R34" s="105"/>
    </row>
    <row r="35" spans="1:18" s="33" customFormat="1" ht="15" customHeight="1">
      <c r="A35" s="183"/>
      <c r="B35" s="184"/>
      <c r="C35" s="76" t="s">
        <v>147</v>
      </c>
      <c r="D35" s="77"/>
      <c r="E35" s="77"/>
      <c r="F35" s="77"/>
      <c r="G35" s="77"/>
      <c r="H35" s="129">
        <v>3396</v>
      </c>
      <c r="L35" s="105"/>
      <c r="M35" s="105"/>
      <c r="N35" s="105"/>
      <c r="O35" s="105"/>
      <c r="P35" s="105"/>
      <c r="Q35" s="105"/>
      <c r="R35" s="105"/>
    </row>
    <row r="36" spans="1:18" s="33" customFormat="1" ht="15" customHeight="1">
      <c r="A36" s="183"/>
      <c r="B36" s="184"/>
      <c r="C36" s="76" t="s">
        <v>115</v>
      </c>
      <c r="D36" s="77"/>
      <c r="E36" s="77"/>
      <c r="F36" s="77"/>
      <c r="G36" s="77"/>
      <c r="H36" s="129">
        <f>10946+3406</f>
        <v>14352</v>
      </c>
      <c r="L36" s="105"/>
      <c r="M36" s="105"/>
      <c r="N36" s="105"/>
      <c r="O36" s="105"/>
      <c r="P36" s="105"/>
      <c r="Q36" s="105"/>
      <c r="R36" s="105"/>
    </row>
    <row r="37" spans="1:18" s="33" customFormat="1" ht="15" customHeight="1">
      <c r="A37" s="183"/>
      <c r="B37" s="184"/>
      <c r="C37" s="76" t="s">
        <v>125</v>
      </c>
      <c r="D37" s="77"/>
      <c r="E37" s="77"/>
      <c r="F37" s="77"/>
      <c r="G37" s="77"/>
      <c r="H37" s="129">
        <v>89224.8</v>
      </c>
      <c r="L37" s="105"/>
      <c r="M37" s="105"/>
      <c r="N37" s="105"/>
      <c r="O37" s="105"/>
      <c r="P37" s="105"/>
      <c r="Q37" s="105"/>
      <c r="R37" s="105"/>
    </row>
    <row r="38" spans="1:18" s="33" customFormat="1" ht="15" customHeight="1">
      <c r="A38" s="183"/>
      <c r="B38" s="184"/>
      <c r="C38" s="76"/>
      <c r="D38" s="77"/>
      <c r="E38" s="77"/>
      <c r="F38" s="77"/>
      <c r="G38" s="77"/>
      <c r="H38" s="130">
        <f>SUM(H34:H37)</f>
        <v>108471.8</v>
      </c>
      <c r="K38" s="145"/>
      <c r="L38" s="105"/>
      <c r="M38" s="105"/>
      <c r="N38" s="105"/>
      <c r="O38" s="105"/>
      <c r="P38" s="105"/>
      <c r="Q38" s="105"/>
      <c r="R38" s="105"/>
    </row>
    <row r="39" spans="1:18" s="33" customFormat="1" ht="15" customHeight="1">
      <c r="A39" s="183"/>
      <c r="B39" s="184"/>
      <c r="C39" s="172" t="s">
        <v>154</v>
      </c>
      <c r="D39" s="173"/>
      <c r="E39" s="173"/>
      <c r="F39" s="173"/>
      <c r="G39" s="174"/>
      <c r="H39" s="129"/>
      <c r="L39" s="105"/>
      <c r="M39" s="105"/>
      <c r="N39" s="105"/>
      <c r="O39" s="105"/>
      <c r="P39" s="105"/>
      <c r="Q39" s="105"/>
      <c r="R39" s="105"/>
    </row>
    <row r="40" spans="1:18" s="33" customFormat="1" ht="15" customHeight="1">
      <c r="A40" s="183"/>
      <c r="B40" s="184"/>
      <c r="C40" s="203" t="s">
        <v>125</v>
      </c>
      <c r="D40" s="204"/>
      <c r="E40" s="204"/>
      <c r="F40" s="204"/>
      <c r="G40" s="205"/>
      <c r="H40" s="129">
        <v>42000</v>
      </c>
      <c r="L40" s="105"/>
      <c r="M40" s="105"/>
      <c r="N40" s="105"/>
      <c r="O40" s="105"/>
      <c r="P40" s="105"/>
      <c r="Q40" s="105"/>
      <c r="R40" s="105"/>
    </row>
    <row r="41" spans="1:18" s="33" customFormat="1" ht="15" customHeight="1">
      <c r="A41" s="183"/>
      <c r="B41" s="184"/>
      <c r="C41" s="76" t="s">
        <v>115</v>
      </c>
      <c r="D41" s="146"/>
      <c r="E41" s="146"/>
      <c r="F41" s="146"/>
      <c r="G41" s="146"/>
      <c r="H41" s="129">
        <f>30340+22300</f>
        <v>52640</v>
      </c>
      <c r="L41" s="105"/>
      <c r="M41" s="105"/>
      <c r="N41" s="105"/>
      <c r="O41" s="105"/>
      <c r="P41" s="105"/>
      <c r="Q41" s="105"/>
      <c r="R41" s="105"/>
    </row>
    <row r="42" spans="1:18" s="33" customFormat="1" ht="15" customHeight="1">
      <c r="A42" s="183"/>
      <c r="B42" s="184"/>
      <c r="C42" s="76" t="s">
        <v>152</v>
      </c>
      <c r="D42" s="146"/>
      <c r="E42" s="146"/>
      <c r="F42" s="146"/>
      <c r="G42" s="146"/>
      <c r="H42" s="129">
        <f>1428+10426+9823+9957+2400</f>
        <v>34034</v>
      </c>
      <c r="L42" s="105"/>
      <c r="M42" s="105"/>
      <c r="N42" s="105"/>
      <c r="O42" s="105"/>
      <c r="P42" s="105"/>
      <c r="Q42" s="105"/>
      <c r="R42" s="105"/>
    </row>
    <row r="43" spans="1:18" s="33" customFormat="1" ht="15" customHeight="1">
      <c r="A43" s="185"/>
      <c r="B43" s="186"/>
      <c r="C43" s="76" t="s">
        <v>145</v>
      </c>
      <c r="D43" s="77"/>
      <c r="E43" s="77"/>
      <c r="F43" s="77"/>
      <c r="G43" s="77"/>
      <c r="H43" s="129">
        <f>12400+35650+19840</f>
        <v>67890</v>
      </c>
      <c r="L43" s="105"/>
      <c r="M43" s="105"/>
      <c r="N43" s="105"/>
      <c r="O43" s="105"/>
      <c r="P43" s="105"/>
      <c r="Q43" s="105"/>
      <c r="R43" s="105"/>
    </row>
    <row r="44" spans="1:18">
      <c r="A44" s="1"/>
      <c r="B44" s="1"/>
      <c r="C44" s="1"/>
      <c r="D44" s="1"/>
      <c r="E44" s="81"/>
      <c r="F44" s="81"/>
      <c r="G44" s="81"/>
      <c r="H44" s="81"/>
      <c r="I44" s="81"/>
      <c r="J44" s="81"/>
    </row>
    <row r="45" spans="1:18" ht="42.75" customHeight="1">
      <c r="A45" s="167" t="s">
        <v>143</v>
      </c>
      <c r="B45" s="167"/>
      <c r="C45" s="167"/>
      <c r="D45" s="167"/>
      <c r="E45" s="167"/>
      <c r="F45" s="167"/>
      <c r="G45" s="167"/>
      <c r="H45" s="167"/>
      <c r="I45" s="67"/>
      <c r="J45" s="67"/>
    </row>
    <row r="46" spans="1:18">
      <c r="A46" s="1"/>
      <c r="B46" s="1"/>
      <c r="C46" s="1"/>
      <c r="D46" s="1"/>
      <c r="E46" s="81"/>
      <c r="F46" s="81"/>
      <c r="G46" s="81"/>
      <c r="H46" s="81"/>
      <c r="I46" s="81"/>
      <c r="J46" s="81"/>
    </row>
    <row r="47" spans="1:18" ht="33" customHeight="1">
      <c r="A47" s="160" t="s">
        <v>155</v>
      </c>
      <c r="B47" s="160"/>
      <c r="C47" s="160"/>
      <c r="D47" s="160"/>
      <c r="E47" s="160"/>
      <c r="F47" s="160"/>
      <c r="G47" s="160"/>
      <c r="H47" s="160"/>
      <c r="I47" s="137"/>
      <c r="J47" s="137"/>
      <c r="K47" s="73"/>
      <c r="L47" s="73"/>
      <c r="M47" s="73"/>
      <c r="N47" s="73"/>
      <c r="O47" s="73"/>
      <c r="P47" s="73"/>
    </row>
    <row r="48" spans="1:18" ht="15">
      <c r="A48" s="82"/>
      <c r="B48" s="82"/>
      <c r="C48" s="82"/>
      <c r="D48" s="82"/>
      <c r="E48" s="82"/>
      <c r="F48" s="82"/>
      <c r="G48" s="82"/>
      <c r="H48" s="83" t="s">
        <v>96</v>
      </c>
      <c r="J48" s="82"/>
      <c r="M48" s="82"/>
      <c r="N48" s="82"/>
      <c r="O48" s="82"/>
      <c r="P48" s="82"/>
    </row>
    <row r="49" spans="1:12" ht="15.75">
      <c r="A49" s="169" t="s">
        <v>17</v>
      </c>
      <c r="B49" s="170"/>
      <c r="C49" s="169" t="s">
        <v>153</v>
      </c>
      <c r="D49" s="202"/>
      <c r="E49" s="202"/>
      <c r="F49" s="202"/>
      <c r="G49" s="170"/>
      <c r="H49" s="80" t="s">
        <v>95</v>
      </c>
      <c r="I49" s="82"/>
      <c r="J49" s="82"/>
      <c r="K49" s="82"/>
      <c r="L49" s="82"/>
    </row>
    <row r="50" spans="1:12" ht="15" customHeight="1">
      <c r="A50" s="181" t="s">
        <v>109</v>
      </c>
      <c r="B50" s="182"/>
      <c r="C50" s="154" t="s">
        <v>148</v>
      </c>
      <c r="D50" s="155"/>
      <c r="E50" s="155"/>
      <c r="F50" s="155"/>
      <c r="G50" s="156"/>
      <c r="H50" s="128">
        <f>3756+2473</f>
        <v>6229</v>
      </c>
      <c r="I50" s="82"/>
      <c r="J50" s="82"/>
      <c r="K50" s="82"/>
      <c r="L50" s="82"/>
    </row>
    <row r="51" spans="1:12" ht="15" customHeight="1">
      <c r="A51" s="183"/>
      <c r="B51" s="184"/>
      <c r="C51" s="152" t="s">
        <v>151</v>
      </c>
      <c r="D51" s="153"/>
      <c r="E51" s="153"/>
      <c r="F51" s="153"/>
      <c r="G51" s="164"/>
      <c r="H51" s="128">
        <v>5051</v>
      </c>
      <c r="I51" s="82"/>
      <c r="J51" s="82"/>
      <c r="K51" s="82"/>
      <c r="L51" s="82"/>
    </row>
    <row r="52" spans="1:12" ht="15" customHeight="1">
      <c r="A52" s="183"/>
      <c r="B52" s="184"/>
      <c r="C52" s="115" t="s">
        <v>144</v>
      </c>
      <c r="D52" s="113"/>
      <c r="E52" s="113"/>
      <c r="F52" s="113"/>
      <c r="G52" s="114"/>
      <c r="H52" s="128">
        <v>230</v>
      </c>
      <c r="I52" s="82"/>
      <c r="J52" s="82"/>
      <c r="K52" s="82"/>
      <c r="L52" s="82"/>
    </row>
    <row r="53" spans="1:12" ht="15" customHeight="1">
      <c r="A53" s="183"/>
      <c r="B53" s="184"/>
      <c r="C53" s="76" t="s">
        <v>36</v>
      </c>
      <c r="D53" s="113"/>
      <c r="E53" s="113"/>
      <c r="F53" s="113"/>
      <c r="G53" s="114"/>
      <c r="H53" s="129">
        <f>(1.45*162.06)*12+((1.2*775)+(1.44*775))*2</f>
        <v>6911.8440000000001</v>
      </c>
      <c r="I53" s="82"/>
      <c r="J53" s="82"/>
      <c r="K53" s="82"/>
      <c r="L53" s="82"/>
    </row>
    <row r="54" spans="1:12" ht="15.75">
      <c r="A54" s="183"/>
      <c r="B54" s="184"/>
      <c r="C54" s="172" t="s">
        <v>154</v>
      </c>
      <c r="D54" s="173"/>
      <c r="E54" s="173"/>
      <c r="F54" s="173"/>
      <c r="G54" s="174"/>
      <c r="H54" s="131"/>
      <c r="I54" s="82"/>
      <c r="J54" s="82"/>
      <c r="K54" s="82"/>
      <c r="L54" s="82"/>
    </row>
    <row r="55" spans="1:12" ht="14.25">
      <c r="A55" s="185"/>
      <c r="B55" s="186"/>
      <c r="C55" s="152" t="s">
        <v>97</v>
      </c>
      <c r="D55" s="153"/>
      <c r="E55" s="153"/>
      <c r="F55" s="153"/>
      <c r="G55" s="164"/>
      <c r="H55" s="147">
        <v>7860.53</v>
      </c>
      <c r="I55" s="81"/>
      <c r="J55" s="81"/>
    </row>
    <row r="56" spans="1:12">
      <c r="A56" s="1"/>
      <c r="B56" s="1"/>
      <c r="C56" s="1"/>
      <c r="D56" s="1"/>
      <c r="E56" s="81"/>
      <c r="F56" s="81"/>
      <c r="G56" s="81"/>
      <c r="H56" s="81"/>
      <c r="I56" s="81"/>
      <c r="J56" s="81"/>
    </row>
    <row r="57" spans="1:12">
      <c r="A57" s="105" t="s">
        <v>21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18" customHeight="1">
      <c r="A58" s="161" t="s">
        <v>16</v>
      </c>
      <c r="B58" s="161"/>
      <c r="C58" s="161"/>
      <c r="D58" s="161"/>
      <c r="E58" s="161"/>
      <c r="F58" s="161"/>
      <c r="G58" s="161"/>
      <c r="H58" s="161"/>
      <c r="I58" s="45"/>
      <c r="J58" s="45"/>
    </row>
    <row r="59" spans="1:12" ht="12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2" ht="15.75">
      <c r="A60" s="162" t="s">
        <v>14</v>
      </c>
      <c r="B60" s="162"/>
      <c r="C60" s="162"/>
      <c r="D60" s="162"/>
      <c r="E60" s="162"/>
      <c r="F60" s="162"/>
      <c r="G60" s="162"/>
      <c r="H60" s="162"/>
      <c r="I60" s="73"/>
      <c r="J60" s="73"/>
    </row>
    <row r="61" spans="1:12" ht="15.75">
      <c r="A61" s="11"/>
      <c r="B61" s="11"/>
      <c r="C61" s="11"/>
      <c r="D61" s="11"/>
      <c r="E61" s="11"/>
      <c r="F61" s="11"/>
      <c r="G61" s="11"/>
      <c r="H61" s="83" t="s">
        <v>98</v>
      </c>
      <c r="J61" s="11"/>
    </row>
    <row r="62" spans="1:12" ht="15.75">
      <c r="A62" s="176" t="s">
        <v>15</v>
      </c>
      <c r="B62" s="176"/>
      <c r="C62" s="176"/>
      <c r="D62" s="176"/>
      <c r="E62" s="176"/>
      <c r="F62" s="176"/>
      <c r="G62" s="177"/>
      <c r="H62" s="84">
        <f>SUM(H75:H86)+H64+H70</f>
        <v>1196256.13648408</v>
      </c>
      <c r="I62" s="85"/>
      <c r="J62" s="85"/>
    </row>
    <row r="63" spans="1:12" ht="15">
      <c r="A63" s="86" t="s">
        <v>2</v>
      </c>
      <c r="B63" s="178" t="s">
        <v>3</v>
      </c>
      <c r="C63" s="179"/>
      <c r="D63" s="179"/>
      <c r="E63" s="179"/>
      <c r="F63" s="179"/>
      <c r="G63" s="180"/>
      <c r="H63" s="87" t="s">
        <v>4</v>
      </c>
      <c r="I63" s="88"/>
    </row>
    <row r="64" spans="1:12" ht="15.75">
      <c r="A64" s="89" t="s">
        <v>5</v>
      </c>
      <c r="B64" s="76" t="s">
        <v>6</v>
      </c>
      <c r="C64" s="77"/>
      <c r="D64" s="77"/>
      <c r="E64" s="77"/>
      <c r="F64" s="77"/>
      <c r="G64" s="77"/>
      <c r="H64" s="130">
        <f>SUM(H65:H69)</f>
        <v>28705.619570158917</v>
      </c>
      <c r="I64" s="74"/>
      <c r="K64" s="116">
        <f>Основное!$D$11*Основное!L32</f>
        <v>10308.619570158915</v>
      </c>
    </row>
    <row r="65" spans="1:22" ht="15">
      <c r="A65" s="89"/>
      <c r="B65" s="76" t="s">
        <v>124</v>
      </c>
      <c r="C65" s="77"/>
      <c r="D65" s="77"/>
      <c r="E65" s="77"/>
      <c r="F65" s="77"/>
      <c r="G65" s="77"/>
      <c r="H65" s="129">
        <v>1426</v>
      </c>
      <c r="I65" s="74"/>
      <c r="K65" s="105"/>
      <c r="L65" s="105"/>
      <c r="M65" s="105"/>
      <c r="N65" s="105"/>
      <c r="O65" s="105"/>
      <c r="P65" s="105"/>
      <c r="Q65" s="105"/>
    </row>
    <row r="66" spans="1:22" ht="15">
      <c r="A66" s="89"/>
      <c r="B66" s="76" t="s">
        <v>149</v>
      </c>
      <c r="C66" s="77"/>
      <c r="D66" s="77"/>
      <c r="E66" s="77"/>
      <c r="F66" s="77"/>
      <c r="G66" s="77"/>
      <c r="H66" s="129">
        <v>2521</v>
      </c>
      <c r="I66" s="74"/>
      <c r="K66" s="105"/>
      <c r="L66" s="105"/>
      <c r="M66" s="105"/>
      <c r="N66" s="105"/>
      <c r="O66" s="105"/>
      <c r="P66" s="105"/>
      <c r="Q66" s="105"/>
    </row>
    <row r="67" spans="1:22" ht="15">
      <c r="A67" s="89"/>
      <c r="B67" s="76" t="s">
        <v>131</v>
      </c>
      <c r="C67" s="77"/>
      <c r="D67" s="77"/>
      <c r="E67" s="77"/>
      <c r="F67" s="77"/>
      <c r="G67" s="77"/>
      <c r="H67" s="129">
        <f>2686+1097</f>
        <v>3783</v>
      </c>
      <c r="I67" s="74"/>
      <c r="K67" s="105"/>
      <c r="L67" s="105"/>
      <c r="M67" s="105"/>
      <c r="N67" s="105"/>
      <c r="O67" s="105"/>
      <c r="P67" s="105"/>
      <c r="Q67" s="105"/>
    </row>
    <row r="68" spans="1:22" ht="15">
      <c r="A68" s="89"/>
      <c r="B68" s="76" t="s">
        <v>117</v>
      </c>
      <c r="C68" s="77"/>
      <c r="D68" s="77"/>
      <c r="E68" s="77"/>
      <c r="F68" s="77"/>
      <c r="G68" s="77"/>
      <c r="H68" s="129">
        <f>8042+2625</f>
        <v>10667</v>
      </c>
      <c r="I68" s="74"/>
      <c r="K68" s="105"/>
      <c r="L68" s="105"/>
      <c r="M68" s="105"/>
      <c r="N68" s="105"/>
      <c r="O68" s="105"/>
      <c r="P68" s="105"/>
      <c r="Q68" s="105"/>
    </row>
    <row r="69" spans="1:22" ht="47.25" customHeight="1">
      <c r="A69" s="89"/>
      <c r="B69" s="165" t="s">
        <v>132</v>
      </c>
      <c r="C69" s="166"/>
      <c r="D69" s="166"/>
      <c r="E69" s="166"/>
      <c r="F69" s="166"/>
      <c r="G69" s="166"/>
      <c r="H69" s="129">
        <f>K64</f>
        <v>10308.619570158915</v>
      </c>
      <c r="I69" s="74"/>
      <c r="K69" s="105"/>
      <c r="L69" s="105"/>
      <c r="M69" s="105"/>
      <c r="N69" s="105"/>
      <c r="O69" s="105"/>
      <c r="P69" s="105"/>
      <c r="Q69" s="105"/>
    </row>
    <row r="70" spans="1:22" ht="15.75">
      <c r="A70" s="89" t="s">
        <v>7</v>
      </c>
      <c r="B70" s="76" t="s">
        <v>42</v>
      </c>
      <c r="C70" s="77"/>
      <c r="D70" s="77"/>
      <c r="E70" s="77"/>
      <c r="F70" s="77"/>
      <c r="G70" s="77"/>
      <c r="H70" s="130">
        <f>SUM(H71:H74)</f>
        <v>103623.11082334901</v>
      </c>
      <c r="I70" s="74"/>
      <c r="K70" s="105"/>
      <c r="L70" s="105"/>
      <c r="M70" s="105"/>
      <c r="N70" s="105"/>
      <c r="O70" s="105"/>
      <c r="P70" s="105"/>
      <c r="Q70" s="105"/>
    </row>
    <row r="71" spans="1:22" ht="15">
      <c r="A71" s="89"/>
      <c r="B71" s="127" t="s">
        <v>150</v>
      </c>
      <c r="C71" s="77"/>
      <c r="D71" s="77"/>
      <c r="E71" s="77"/>
      <c r="F71" s="77"/>
      <c r="G71" s="77"/>
      <c r="H71" s="129">
        <v>89224.8</v>
      </c>
      <c r="I71" s="74"/>
      <c r="K71" s="105"/>
      <c r="L71" s="105"/>
      <c r="M71" s="105"/>
      <c r="N71" s="105"/>
      <c r="O71" s="105"/>
      <c r="P71" s="105"/>
      <c r="Q71" s="105"/>
    </row>
    <row r="72" spans="1:22" ht="15">
      <c r="A72" s="89"/>
      <c r="B72" s="76" t="s">
        <v>146</v>
      </c>
      <c r="C72" s="77"/>
      <c r="D72" s="77"/>
      <c r="E72" s="77"/>
      <c r="F72" s="77"/>
      <c r="G72" s="77"/>
      <c r="H72" s="90">
        <f>Основное!$D$11*Основное!P33</f>
        <v>4767.3336839851245</v>
      </c>
      <c r="I72" s="74"/>
      <c r="K72" s="105"/>
      <c r="L72" s="105"/>
      <c r="M72" s="105"/>
      <c r="N72" s="105"/>
      <c r="O72" s="105"/>
      <c r="P72" s="105"/>
      <c r="Q72" s="105"/>
    </row>
    <row r="73" spans="1:22" ht="15">
      <c r="A73" s="89"/>
      <c r="B73" s="152" t="s">
        <v>133</v>
      </c>
      <c r="C73" s="153"/>
      <c r="D73" s="153"/>
      <c r="E73" s="153"/>
      <c r="F73" s="153"/>
      <c r="G73" s="153"/>
      <c r="H73" s="90">
        <f>Основное!$D$11*Основное!N33</f>
        <v>4815.4885696819438</v>
      </c>
      <c r="I73" s="74"/>
      <c r="K73" s="105"/>
      <c r="L73" s="105"/>
      <c r="M73" s="105"/>
      <c r="N73" s="105"/>
      <c r="O73" s="105"/>
      <c r="P73" s="105"/>
      <c r="Q73" s="105"/>
    </row>
    <row r="74" spans="1:22" ht="15">
      <c r="A74" s="89"/>
      <c r="B74" s="76" t="s">
        <v>134</v>
      </c>
      <c r="C74" s="106"/>
      <c r="D74" s="106"/>
      <c r="E74" s="106"/>
      <c r="F74" s="106"/>
      <c r="G74" s="106"/>
      <c r="H74" s="90">
        <f>Основное!$D$11*Основное!N33</f>
        <v>4815.4885696819438</v>
      </c>
      <c r="I74" s="74"/>
      <c r="K74" s="105"/>
      <c r="L74" s="105"/>
      <c r="M74" s="105"/>
      <c r="N74" s="105"/>
      <c r="O74" s="105"/>
      <c r="P74" s="105"/>
      <c r="Q74" s="105"/>
    </row>
    <row r="75" spans="1:22" ht="14.25">
      <c r="A75" s="89">
        <v>3</v>
      </c>
      <c r="B75" s="76" t="s">
        <v>8</v>
      </c>
      <c r="C75" s="77"/>
      <c r="D75" s="77"/>
      <c r="E75" s="77"/>
      <c r="F75" s="77"/>
      <c r="G75" s="77"/>
      <c r="H75" s="129">
        <f>Основное!$D$11*Основное!I35</f>
        <v>42209.167563486211</v>
      </c>
      <c r="I75" s="91"/>
      <c r="J75" s="91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ht="15">
      <c r="A76" s="89">
        <v>4</v>
      </c>
      <c r="B76" s="76" t="s">
        <v>9</v>
      </c>
      <c r="C76" s="77"/>
      <c r="D76" s="77"/>
      <c r="E76" s="77"/>
      <c r="F76" s="77"/>
      <c r="G76" s="77"/>
      <c r="H76" s="129">
        <f>Основное!$D$11*Основное!I37</f>
        <v>151950.60924280432</v>
      </c>
      <c r="I76" s="74"/>
    </row>
    <row r="77" spans="1:22" ht="15">
      <c r="A77" s="89">
        <v>5</v>
      </c>
      <c r="B77" s="76" t="s">
        <v>99</v>
      </c>
      <c r="C77" s="77"/>
      <c r="D77" s="77"/>
      <c r="E77" s="77"/>
      <c r="F77" s="77"/>
      <c r="G77" s="77"/>
      <c r="H77" s="129">
        <f>Основное!$D$11*Основное!I38</f>
        <v>14575.899162529498</v>
      </c>
      <c r="I77" s="74"/>
    </row>
    <row r="78" spans="1:22" ht="15">
      <c r="A78" s="89">
        <v>6</v>
      </c>
      <c r="B78" s="76" t="s">
        <v>10</v>
      </c>
      <c r="C78" s="77"/>
      <c r="D78" s="77"/>
      <c r="E78" s="77"/>
      <c r="F78" s="77"/>
      <c r="G78" s="77"/>
      <c r="H78" s="129">
        <f>Основное!$D$11*Основное!I39</f>
        <v>73129.660443842455</v>
      </c>
      <c r="I78" s="74"/>
    </row>
    <row r="79" spans="1:22" ht="15">
      <c r="A79" s="89">
        <v>7</v>
      </c>
      <c r="B79" s="76" t="s">
        <v>38</v>
      </c>
      <c r="C79" s="77"/>
      <c r="D79" s="77"/>
      <c r="E79" s="77"/>
      <c r="F79" s="77"/>
      <c r="G79" s="77"/>
      <c r="H79" s="129">
        <f>Основное!$D$11*Основное!I40</f>
        <v>177094.27005323546</v>
      </c>
      <c r="I79" s="74"/>
    </row>
    <row r="80" spans="1:22" ht="15">
      <c r="A80" s="89">
        <v>8</v>
      </c>
      <c r="B80" s="76" t="s">
        <v>43</v>
      </c>
      <c r="C80" s="77"/>
      <c r="D80" s="77"/>
      <c r="E80" s="77"/>
      <c r="F80" s="77"/>
      <c r="G80" s="77"/>
      <c r="H80" s="129">
        <f>Основное!$D$11*Основное!I41</f>
        <v>30856.962827583367</v>
      </c>
      <c r="I80" s="74"/>
    </row>
    <row r="81" spans="1:15" ht="15">
      <c r="A81" s="89">
        <v>9</v>
      </c>
      <c r="B81" s="76" t="s">
        <v>35</v>
      </c>
      <c r="C81" s="77"/>
      <c r="D81" s="77"/>
      <c r="E81" s="77"/>
      <c r="F81" s="77"/>
      <c r="G81" s="77"/>
      <c r="H81" s="129">
        <f>Основное!$D$11*Основное!I42</f>
        <v>13734.667705752987</v>
      </c>
      <c r="I81" s="74"/>
    </row>
    <row r="82" spans="1:15" ht="15">
      <c r="A82" s="89">
        <v>10</v>
      </c>
      <c r="B82" s="76" t="s">
        <v>41</v>
      </c>
      <c r="C82" s="77"/>
      <c r="D82" s="77"/>
      <c r="E82" s="77"/>
      <c r="F82" s="77"/>
      <c r="G82" s="77"/>
      <c r="H82" s="129">
        <f>Основное!$D$11*Основное!I43</f>
        <v>9966.9606561399814</v>
      </c>
      <c r="I82" s="74"/>
    </row>
    <row r="83" spans="1:15" ht="15">
      <c r="A83" s="89">
        <v>11</v>
      </c>
      <c r="B83" s="76" t="s">
        <v>11</v>
      </c>
      <c r="C83" s="77"/>
      <c r="D83" s="77"/>
      <c r="E83" s="77"/>
      <c r="F83" s="77"/>
      <c r="G83" s="77"/>
      <c r="H83" s="129">
        <f>Основное!$D$11*Основное!I44</f>
        <v>443472.65126233152</v>
      </c>
      <c r="I83" s="74"/>
    </row>
    <row r="84" spans="1:15" ht="15">
      <c r="A84" s="89">
        <v>12</v>
      </c>
      <c r="B84" s="76" t="s">
        <v>34</v>
      </c>
      <c r="C84" s="77"/>
      <c r="D84" s="77"/>
      <c r="E84" s="77"/>
      <c r="F84" s="77"/>
      <c r="G84" s="77"/>
      <c r="H84" s="129">
        <f>Основное!$D$11*Основное!I45</f>
        <v>91277.20747850505</v>
      </c>
      <c r="I84" s="74"/>
    </row>
    <row r="85" spans="1:15" ht="15">
      <c r="A85" s="89">
        <v>13</v>
      </c>
      <c r="B85" s="76" t="s">
        <v>28</v>
      </c>
      <c r="C85" s="77"/>
      <c r="D85" s="77"/>
      <c r="E85" s="77"/>
      <c r="F85" s="77"/>
      <c r="G85" s="77"/>
      <c r="H85" s="129">
        <f>Основное!$D$11*Основное!I46</f>
        <v>12038.067893613259</v>
      </c>
      <c r="I85" s="74"/>
    </row>
    <row r="86" spans="1:15" ht="15">
      <c r="A86" s="89">
        <v>14</v>
      </c>
      <c r="B86" s="76" t="s">
        <v>156</v>
      </c>
      <c r="C86" s="77"/>
      <c r="D86" s="77"/>
      <c r="E86" s="77"/>
      <c r="F86" s="77"/>
      <c r="G86" s="77"/>
      <c r="H86" s="129">
        <f>Основное!$D$11*Основное!I47</f>
        <v>3621.2818007477481</v>
      </c>
      <c r="I86" s="74"/>
    </row>
    <row r="87" spans="1:15">
      <c r="A87" s="5"/>
      <c r="B87" s="5"/>
      <c r="C87" s="5"/>
      <c r="D87" s="5"/>
      <c r="E87" s="5"/>
      <c r="F87" s="5"/>
      <c r="G87" s="5"/>
      <c r="H87" s="2"/>
      <c r="I87" s="91"/>
      <c r="J87" s="91"/>
    </row>
    <row r="88" spans="1:15" s="33" customFormat="1" ht="26.25" customHeight="1">
      <c r="A88" s="188" t="s">
        <v>130</v>
      </c>
      <c r="B88" s="188"/>
      <c r="C88" s="188"/>
      <c r="D88" s="188"/>
      <c r="E88" s="188"/>
      <c r="F88" s="188"/>
      <c r="G88" s="188"/>
      <c r="H88" s="188"/>
      <c r="I88" s="138"/>
      <c r="J88" s="138"/>
      <c r="K88" s="92"/>
    </row>
    <row r="89" spans="1:15" s="33" customFormat="1">
      <c r="A89" s="17"/>
      <c r="B89" s="171"/>
      <c r="C89" s="171"/>
      <c r="D89" s="171"/>
      <c r="E89" s="171"/>
      <c r="F89" s="171"/>
      <c r="G89" s="171"/>
      <c r="H89" s="171"/>
      <c r="I89" s="93"/>
      <c r="J89" s="93"/>
    </row>
    <row r="90" spans="1:15" s="33" customFormat="1" ht="15.75">
      <c r="A90" s="163" t="s">
        <v>120</v>
      </c>
      <c r="B90" s="163"/>
      <c r="C90" s="163"/>
      <c r="D90" s="163"/>
      <c r="E90" s="163"/>
      <c r="F90" s="163"/>
      <c r="G90" s="163"/>
      <c r="I90" s="17"/>
    </row>
    <row r="91" spans="1:15" s="33" customFormat="1" ht="15.75">
      <c r="A91" s="88"/>
      <c r="B91" s="88"/>
      <c r="C91" s="88"/>
      <c r="D91" s="88"/>
      <c r="E91" s="94"/>
      <c r="F91" s="92"/>
      <c r="G91" s="95" t="s">
        <v>100</v>
      </c>
      <c r="H91" s="93"/>
      <c r="I91" s="93"/>
    </row>
    <row r="92" spans="1:15" s="121" customFormat="1" ht="30.75" customHeight="1">
      <c r="A92" s="119" t="s">
        <v>122</v>
      </c>
      <c r="B92" s="118" t="s">
        <v>121</v>
      </c>
      <c r="C92" s="117" t="s">
        <v>101</v>
      </c>
      <c r="D92" s="117" t="s">
        <v>102</v>
      </c>
      <c r="E92" s="123" t="s">
        <v>118</v>
      </c>
      <c r="F92" s="123" t="s">
        <v>119</v>
      </c>
      <c r="G92" s="124" t="s">
        <v>123</v>
      </c>
      <c r="J92" s="120"/>
    </row>
    <row r="93" spans="1:15" s="121" customFormat="1" ht="14.25">
      <c r="A93" s="110">
        <v>1539.6</v>
      </c>
      <c r="B93" s="122">
        <v>6480</v>
      </c>
      <c r="C93" s="112">
        <v>7086</v>
      </c>
      <c r="D93" s="110">
        <v>12000</v>
      </c>
      <c r="E93" s="112">
        <v>6000</v>
      </c>
      <c r="F93" s="112">
        <v>3000</v>
      </c>
      <c r="G93" s="112">
        <f>SUM(A93:F93)</f>
        <v>36105.599999999999</v>
      </c>
      <c r="H93" s="120"/>
      <c r="I93" s="120"/>
      <c r="J93" s="120"/>
    </row>
    <row r="94" spans="1:15" s="33" customFormat="1" ht="15">
      <c r="A94" s="96"/>
      <c r="B94" s="96"/>
      <c r="C94" s="97"/>
      <c r="D94" s="97"/>
      <c r="E94" s="97"/>
      <c r="F94" s="97"/>
      <c r="G94" s="92"/>
      <c r="H94" s="93"/>
      <c r="I94" s="93"/>
      <c r="J94" s="93"/>
    </row>
    <row r="95" spans="1:15" s="33" customFormat="1" ht="94.5" customHeight="1">
      <c r="A95" s="150" t="s">
        <v>157</v>
      </c>
      <c r="B95" s="150"/>
      <c r="C95" s="150"/>
      <c r="D95" s="150"/>
      <c r="E95" s="150"/>
      <c r="F95" s="150"/>
      <c r="G95" s="150"/>
      <c r="H95" s="150"/>
      <c r="I95" s="98"/>
      <c r="J95" s="98"/>
      <c r="K95" s="98"/>
      <c r="L95" s="98"/>
    </row>
    <row r="96" spans="1:15" ht="64.5" customHeight="1">
      <c r="A96" s="151" t="s">
        <v>158</v>
      </c>
      <c r="B96" s="151"/>
      <c r="C96" s="151"/>
      <c r="D96" s="151"/>
      <c r="E96" s="151"/>
      <c r="F96" s="151"/>
      <c r="G96" s="151"/>
      <c r="H96" s="151"/>
      <c r="I96" s="99"/>
      <c r="J96" s="99"/>
      <c r="K96" s="99"/>
      <c r="L96" s="99"/>
      <c r="M96" s="99"/>
      <c r="N96" s="99"/>
      <c r="O96" s="99"/>
    </row>
    <row r="97" spans="1:1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1:15" ht="15">
      <c r="A98" s="187" t="s">
        <v>72</v>
      </c>
      <c r="B98" s="187"/>
      <c r="C98" s="187"/>
      <c r="D98" s="187"/>
      <c r="E98" s="187"/>
      <c r="F98" s="187"/>
      <c r="G98" s="187"/>
      <c r="H98" s="187"/>
      <c r="I98" s="132"/>
      <c r="J98" s="101"/>
      <c r="K98" s="101"/>
      <c r="L98" s="101"/>
      <c r="M98" s="101"/>
      <c r="N98" s="101"/>
      <c r="O98" s="101"/>
    </row>
    <row r="99" spans="1:15" ht="15">
      <c r="A99" s="187" t="s">
        <v>106</v>
      </c>
      <c r="B99" s="187"/>
      <c r="C99" s="187"/>
      <c r="D99" s="187"/>
      <c r="E99" s="187"/>
      <c r="F99" s="187"/>
      <c r="G99" s="187"/>
      <c r="H99" s="187"/>
      <c r="I99" s="132"/>
      <c r="J99" s="101"/>
      <c r="K99" s="101"/>
      <c r="L99" s="101"/>
      <c r="M99" s="101"/>
      <c r="N99" s="101"/>
      <c r="O99" s="101"/>
    </row>
    <row r="100" spans="1:15" ht="14.25">
      <c r="A100" s="215" t="s">
        <v>103</v>
      </c>
      <c r="B100" s="215"/>
      <c r="C100" s="215"/>
      <c r="D100" s="215"/>
      <c r="E100" s="215"/>
      <c r="F100" s="215"/>
      <c r="G100" s="215"/>
      <c r="H100" s="215"/>
      <c r="I100" s="102"/>
      <c r="J100" s="102"/>
      <c r="K100" s="102"/>
      <c r="L100" s="102"/>
      <c r="M100" s="102"/>
      <c r="N100" s="102"/>
      <c r="O100" s="102"/>
    </row>
    <row r="101" spans="1:15" ht="15">
      <c r="A101" s="175" t="s">
        <v>107</v>
      </c>
      <c r="B101" s="175"/>
      <c r="C101" s="175"/>
      <c r="D101" s="175"/>
      <c r="E101" s="175"/>
      <c r="F101" s="175"/>
      <c r="G101" s="175"/>
      <c r="H101" s="175"/>
      <c r="I101" s="139"/>
      <c r="J101" s="103"/>
      <c r="K101" s="103"/>
      <c r="L101" s="103"/>
      <c r="M101" s="103"/>
      <c r="N101" s="103"/>
      <c r="O101" s="103"/>
    </row>
    <row r="102" spans="1:15" ht="15">
      <c r="A102" s="208" t="s">
        <v>104</v>
      </c>
      <c r="B102" s="208"/>
      <c r="C102" s="208"/>
      <c r="D102" s="208"/>
      <c r="E102" s="208"/>
      <c r="F102" s="208"/>
      <c r="G102" s="208"/>
      <c r="H102" s="208"/>
      <c r="I102" s="140"/>
      <c r="J102" s="104"/>
      <c r="K102" s="104"/>
      <c r="L102" s="104"/>
      <c r="M102" s="104"/>
      <c r="N102" s="104"/>
      <c r="O102" s="104"/>
    </row>
  </sheetData>
  <mergeCells count="50">
    <mergeCell ref="A1:H1"/>
    <mergeCell ref="A2:H2"/>
    <mergeCell ref="A3:H3"/>
    <mergeCell ref="A102:H102"/>
    <mergeCell ref="A24:B24"/>
    <mergeCell ref="D21:D23"/>
    <mergeCell ref="E21:E23"/>
    <mergeCell ref="B20:F20"/>
    <mergeCell ref="C33:G33"/>
    <mergeCell ref="A100:H100"/>
    <mergeCell ref="A21:B23"/>
    <mergeCell ref="C21:C23"/>
    <mergeCell ref="F21:F23"/>
    <mergeCell ref="G21:G23"/>
    <mergeCell ref="C32:D32"/>
    <mergeCell ref="C49:G49"/>
    <mergeCell ref="A45:H45"/>
    <mergeCell ref="A34:B43"/>
    <mergeCell ref="C39:G39"/>
    <mergeCell ref="C40:G40"/>
    <mergeCell ref="K75:V75"/>
    <mergeCell ref="B89:H89"/>
    <mergeCell ref="C54:G54"/>
    <mergeCell ref="A101:H101"/>
    <mergeCell ref="A62:G62"/>
    <mergeCell ref="B63:G63"/>
    <mergeCell ref="A50:B55"/>
    <mergeCell ref="A98:H98"/>
    <mergeCell ref="A99:H99"/>
    <mergeCell ref="A88:H88"/>
    <mergeCell ref="A90:G90"/>
    <mergeCell ref="C55:G55"/>
    <mergeCell ref="C51:G51"/>
    <mergeCell ref="B69:G69"/>
    <mergeCell ref="A17:H17"/>
    <mergeCell ref="A19:H19"/>
    <mergeCell ref="H21:H23"/>
    <mergeCell ref="A28:G28"/>
    <mergeCell ref="A31:H31"/>
    <mergeCell ref="A49:B49"/>
    <mergeCell ref="E5:H7"/>
    <mergeCell ref="A95:H95"/>
    <mergeCell ref="A96:H96"/>
    <mergeCell ref="B73:G73"/>
    <mergeCell ref="C50:G50"/>
    <mergeCell ref="E32:F32"/>
    <mergeCell ref="A33:B33"/>
    <mergeCell ref="A47:H47"/>
    <mergeCell ref="A58:H58"/>
    <mergeCell ref="A60:H60"/>
  </mergeCells>
  <phoneticPr fontId="11" type="noConversion"/>
  <hyperlinks>
    <hyperlink ref="A10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33</vt:lpstr>
      <vt:lpstr>Основное!Область_печати</vt:lpstr>
      <vt:lpstr>'Энергетиков 33'!Область_печати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2018-03-28T09:37:13Z</dcterms:modified>
</cp:coreProperties>
</file>