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Мира 16" sheetId="45" r:id="rId3"/>
  </sheets>
  <definedNames>
    <definedName name="_xlnm.Print_Area" localSheetId="2">'Мира 16'!$A$1:$H$101</definedName>
    <definedName name="_xlnm.Print_Area" localSheetId="0">Основное!$A$1:$J$30</definedName>
  </definedNames>
  <calcPr calcId="124519"/>
</workbook>
</file>

<file path=xl/calcChain.xml><?xml version="1.0" encoding="utf-8"?>
<calcChain xmlns="http://schemas.openxmlformats.org/spreadsheetml/2006/main">
  <c r="H38" i="45"/>
  <c r="H40"/>
  <c r="H64"/>
  <c r="H50"/>
  <c r="H34"/>
  <c r="H66"/>
  <c r="H72"/>
  <c r="F24"/>
  <c r="H24"/>
  <c r="H52"/>
  <c r="K63"/>
  <c r="H68"/>
  <c r="H63" s="1"/>
  <c r="H71"/>
  <c r="H69" s="1"/>
  <c r="H73"/>
  <c r="H74"/>
  <c r="H75"/>
  <c r="H76"/>
  <c r="H77"/>
  <c r="H78"/>
  <c r="H79"/>
  <c r="H80"/>
  <c r="H81"/>
  <c r="H82"/>
  <c r="H83"/>
  <c r="H84"/>
  <c r="H85"/>
  <c r="G92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  <c r="H61" i="45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<sst xmlns="http://schemas.openxmlformats.org/spreadsheetml/2006/main" count="217" uniqueCount="160">
  <si>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</si>
  <si>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</si>
  <si>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</si>
  <si>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</si>
  <si>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</si>
  <si>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</si>
  <si>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</si>
  <si>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</si>
  <si>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</si>
  <si>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</si>
  <si>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</si>
  <si>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</si>
  <si>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</si>
  <si>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</si>
  <si>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</si>
  <si>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</si>
  <si>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</si>
  <si>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</si>
  <si>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</si>
  <si>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</si>
  <si>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</si>
  <si>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</si>
  <si>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</si>
  <si>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</si>
  <si>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</si>
  <si>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</si>
  <si>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</si>
  <si>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</si>
  <si>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</si>
  <si>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</si>
  <si>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</si>
  <si>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</si>
  <si>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</si>
  <si>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</si>
  <si>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</si>
  <si>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</si>
  <si>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</si>
  <si>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</si>
  <si>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</si>
  <si>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</si>
  <si>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</si>
  <si>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</si>
  <si>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</si>
  <si>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</si>
  <si>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</si>
  <si>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</si>
  <si>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</si>
  <si>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</si>
  <si>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</si>
  <si>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</si>
  <si>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</si>
  <si>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</si>
  <si>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</si>
  <si>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</si>
  <si>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</si>
  <si>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</si>
  <si>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</si>
  <si>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</si>
  <si>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</si>
  <si>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</si>
  <si>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</si>
  <si>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</si>
  <si>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</si>
  <si>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</si>
  <si>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</si>
  <si>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</si>
  <si>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</si>
  <si>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</si>
  <si>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</si>
  <si>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</si>
  <si>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</si>
  <si>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Количество квартир - 108</t>
  </si>
  <si>
    <t xml:space="preserve">Адрес дома - Мира 16 </t>
  </si>
  <si>
    <t>Площадь подъезда - 711 кв. м</t>
  </si>
  <si>
    <t>Площадь подвала - 733,2 кв. м</t>
  </si>
  <si>
    <t>Площадь кровли - 911,4 кв. м</t>
  </si>
  <si>
    <t>Площадь газона - 236 кв. м</t>
  </si>
  <si>
    <t>Нормативная численность обслуживающего персонала  - 2,1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</si>
  <si>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</si>
  <si>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</si>
  <si>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</si>
  <si>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</si>
  <si>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</si>
  <si>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</si>
  <si>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</si>
  <si>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</si>
  <si>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</si>
  <si>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</si>
  <si>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</si>
  <si>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</si>
  <si>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</si>
  <si>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</si>
  <si>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</si>
  <si>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</si>
  <si>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</si>
  <si>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Замена светильников, автоматических выключателей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</si>
  <si>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</si>
  <si>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</si>
  <si>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</si>
  <si>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</si>
  <si>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</si>
  <si>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</si>
  <si>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</si>
  <si>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</si>
  <si>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</si>
  <si>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</si>
  <si>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</si>
  <si>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ул.Мира д.16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</si>
  <si>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</si>
  <si>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</si>
  <si>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</si>
  <si>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</si>
  <si>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</si>
  <si>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</si>
  <si>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</si>
  <si>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</si>
  <si>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</si>
  <si>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</si>
  <si>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</si>
  <si>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</si>
  <si>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</si>
  <si>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</si>
  <si>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Замена электрооборудования (эл.лампы)</t>
  </si>
  <si>
    <t>Ремонт кровли</t>
  </si>
  <si>
    <t>ООО "Радуга"</t>
  </si>
  <si>
    <t>Дополнительные доходы (реклама в лифте,размещение оборудования сотовой связи),руб.</t>
  </si>
  <si>
    <t>содержание (лампы)</t>
  </si>
  <si>
    <t>Смена вентилей,внутр.трубопроводов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</si>
  <si>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</si>
  <si>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Аренда</t>
  </si>
  <si>
    <t>Общая площадь дома - 7774,10 кв. м</t>
  </si>
  <si>
    <t>Общая площадь квартир -5477,19 кв.м.</t>
  </si>
  <si>
    <t>Доходы полученные от размещения рекламы и предоставления места под аренду в многоквартирном доме №16 по ул.Мира представлены в таблице №5</t>
  </si>
  <si>
    <t>Смена вентилей,сгонов,внутр.трубопроводов</t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</si>
  <si>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</si>
  <si>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</si>
  <si>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</si>
  <si>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 об исполнении договора управления жилым домом №16 по ул.Мира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</si>
  <si>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</si>
  <si>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</si>
  <si>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</si>
  <si>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</si>
  <si>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</si>
  <si>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</si>
  <si>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</si>
  <si>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№16 по ул.Мира за 2017г.</t>
  </si>
  <si>
    <t>В ходе плановых осмотров, а также на основании обращений собственников помещений жилого дома №16 по ул.Мира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</si>
  <si>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</si>
  <si>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</si>
  <si>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</si>
  <si>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Покос травы</t>
  </si>
  <si>
    <t>Смена мусорного клапана</t>
  </si>
  <si>
    <t>Замена светильника,трансформатора,эл.сч.,кронштейн</t>
  </si>
  <si>
    <t>Установка метал.дверей в мусорной камере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</si>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</sst>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6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4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31" fillId="0" borderId="1" xfId="2" applyFont="1" applyBorder="1" applyAlignment="1">
      <alignment horizontal="right"/>
    </xf>
    <xf numFmtId="0" fontId="22" fillId="0" borderId="1" xfId="2" applyFont="1" applyBorder="1" applyAlignment="1">
      <alignment horizontal="right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/>
    <xf numFmtId="1" fontId="14" fillId="0" borderId="1" xfId="0" applyNumberFormat="1" applyFont="1" applyBorder="1"/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2" fontId="0" fillId="0" borderId="0" xfId="0" applyNumberFormat="1" applyBorder="1"/>
    <xf numFmtId="0" fontId="22" fillId="0" borderId="7" xfId="2" applyFont="1" applyBorder="1" applyAlignment="1">
      <alignment horizontal="center" vertical="center"/>
    </xf>
    <xf numFmtId="0" fontId="7" fillId="0" borderId="0" xfId="2" applyFont="1">
      <alignment horizontal="left"/>
    </xf>
    <xf numFmtId="0" fontId="22" fillId="0" borderId="8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1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31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31" fillId="0" borderId="0" xfId="2" applyFont="1" applyAlignment="1">
      <alignment horizontal="justify" wrapText="1"/>
    </xf>
    <xf numFmtId="0" fontId="7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2" fontId="35" fillId="0" borderId="0" xfId="1" applyNumberFormat="1" applyFont="1" applyAlignment="1" applyProtection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2" fillId="0" borderId="0" xfId="2" applyFont="1" applyAlignment="1">
      <alignment horizontal="center" wrapText="1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3" fillId="0" borderId="1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33" fillId="0" borderId="11" xfId="2" applyFont="1" applyBorder="1" applyAlignment="1">
      <alignment horizontal="left"/>
    </xf>
    <xf numFmtId="0" fontId="33" fillId="0" borderId="15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3" fillId="0" borderId="0" xfId="2" applyFont="1">
      <alignment horizontal="left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2</v>
      </c>
      <c r="B1" s="8" t="s">
        <v>17</v>
      </c>
      <c r="C1" s="26"/>
      <c r="D1" s="22" t="s">
        <v>18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42</v>
      </c>
      <c r="C2" s="27">
        <v>1</v>
      </c>
      <c r="D2" s="23">
        <v>9509.18</v>
      </c>
      <c r="E2"/>
      <c r="F2" s="21"/>
      <c r="G2" s="143"/>
      <c r="H2" s="42"/>
      <c r="I2" s="30"/>
      <c r="J2" s="31"/>
      <c r="K2" s="32"/>
    </row>
    <row r="3" spans="1:11" ht="15">
      <c r="A3" s="7">
        <v>2</v>
      </c>
      <c r="B3" s="18" t="s">
        <v>43</v>
      </c>
      <c r="C3" s="27">
        <v>2</v>
      </c>
      <c r="D3" s="23">
        <v>2191.1</v>
      </c>
      <c r="E3"/>
      <c r="F3" s="21"/>
      <c r="G3" s="143"/>
      <c r="H3" s="42"/>
      <c r="I3" s="33"/>
      <c r="J3" s="31"/>
      <c r="K3" s="32"/>
    </row>
    <row r="4" spans="1:11" ht="15">
      <c r="A4" s="7">
        <v>3</v>
      </c>
      <c r="B4" s="19" t="s">
        <v>44</v>
      </c>
      <c r="C4" s="27">
        <v>3</v>
      </c>
      <c r="D4" s="23">
        <v>7702.2</v>
      </c>
      <c r="E4"/>
      <c r="F4" s="21"/>
      <c r="G4" s="143"/>
      <c r="H4" s="42"/>
      <c r="I4" s="33"/>
      <c r="J4" s="31"/>
      <c r="K4" s="32"/>
    </row>
    <row r="5" spans="1:11" ht="15">
      <c r="A5" s="7">
        <v>4</v>
      </c>
      <c r="B5" s="19" t="s">
        <v>45</v>
      </c>
      <c r="C5" s="27">
        <v>4</v>
      </c>
      <c r="D5" s="23">
        <v>5475.7</v>
      </c>
      <c r="E5"/>
      <c r="F5" s="21"/>
      <c r="G5" s="143"/>
      <c r="H5" s="42"/>
      <c r="I5" s="33"/>
      <c r="J5" s="31"/>
      <c r="K5" s="32"/>
    </row>
    <row r="6" spans="1:11" ht="15">
      <c r="A6" s="7">
        <v>5</v>
      </c>
      <c r="B6" s="19" t="s">
        <v>46</v>
      </c>
      <c r="C6" s="27">
        <v>5</v>
      </c>
      <c r="D6" s="23">
        <v>3846.1</v>
      </c>
      <c r="E6"/>
      <c r="F6" s="21"/>
      <c r="G6" s="143"/>
      <c r="H6" s="43"/>
      <c r="I6" s="33"/>
      <c r="J6" s="31"/>
      <c r="K6" s="32"/>
    </row>
    <row r="7" spans="1:11" ht="15">
      <c r="A7" s="7">
        <v>6</v>
      </c>
      <c r="B7" s="19" t="s">
        <v>47</v>
      </c>
      <c r="C7" s="27">
        <v>6</v>
      </c>
      <c r="D7" s="23">
        <v>3645.7</v>
      </c>
      <c r="E7"/>
      <c r="F7" s="21"/>
      <c r="G7" s="143"/>
      <c r="H7" s="42"/>
      <c r="I7" s="33"/>
      <c r="J7" s="31"/>
      <c r="K7" s="32"/>
    </row>
    <row r="8" spans="1:11" ht="15">
      <c r="A8" s="7">
        <v>7</v>
      </c>
      <c r="B8" s="19" t="s">
        <v>48</v>
      </c>
      <c r="C8" s="27">
        <v>7</v>
      </c>
      <c r="D8" s="23">
        <v>8242.7000000000007</v>
      </c>
      <c r="E8"/>
      <c r="F8" s="21"/>
      <c r="G8" s="143"/>
      <c r="H8" s="42"/>
      <c r="I8" s="33"/>
      <c r="J8" s="31"/>
      <c r="K8" s="32"/>
    </row>
    <row r="9" spans="1:11" ht="15">
      <c r="A9" s="7">
        <v>8</v>
      </c>
      <c r="B9" s="19" t="s">
        <v>49</v>
      </c>
      <c r="C9" s="27">
        <v>8</v>
      </c>
      <c r="D9" s="23">
        <v>7234.6</v>
      </c>
      <c r="E9"/>
      <c r="F9" s="21"/>
      <c r="G9" s="143"/>
      <c r="H9" s="42"/>
      <c r="I9" s="33"/>
      <c r="J9" s="31"/>
      <c r="K9" s="32"/>
    </row>
    <row r="10" spans="1:11" ht="15">
      <c r="A10" s="7">
        <v>9</v>
      </c>
      <c r="B10" s="19" t="s">
        <v>50</v>
      </c>
      <c r="C10" s="27">
        <v>9</v>
      </c>
      <c r="D10" s="23">
        <v>5745.36</v>
      </c>
      <c r="E10"/>
      <c r="F10" s="21"/>
      <c r="G10" s="143"/>
      <c r="H10" s="42"/>
      <c r="I10" s="33"/>
      <c r="J10" s="31"/>
      <c r="K10" s="32"/>
    </row>
    <row r="11" spans="1:11" ht="15">
      <c r="A11" s="7">
        <v>10</v>
      </c>
      <c r="B11" s="19" t="s">
        <v>51</v>
      </c>
      <c r="C11" s="27">
        <v>10</v>
      </c>
      <c r="D11" s="23">
        <v>5755.42</v>
      </c>
      <c r="E11"/>
      <c r="F11" s="21"/>
      <c r="G11" s="143"/>
      <c r="H11" s="42"/>
      <c r="I11" s="33"/>
      <c r="J11" s="31"/>
      <c r="K11" s="32"/>
    </row>
    <row r="12" spans="1:11" ht="15">
      <c r="A12" s="7">
        <v>11</v>
      </c>
      <c r="B12" s="19" t="s">
        <v>52</v>
      </c>
      <c r="C12" s="27">
        <v>11</v>
      </c>
      <c r="D12" s="23">
        <v>5376.08</v>
      </c>
      <c r="E12"/>
      <c r="F12" s="21"/>
      <c r="G12" s="143"/>
      <c r="H12" s="42"/>
      <c r="I12" s="33"/>
      <c r="J12" s="31"/>
      <c r="K12" s="32"/>
    </row>
    <row r="13" spans="1:11" ht="15">
      <c r="A13" s="7">
        <v>12</v>
      </c>
      <c r="B13" s="19" t="s">
        <v>53</v>
      </c>
      <c r="C13" s="27">
        <v>12</v>
      </c>
      <c r="D13" s="23">
        <v>5736.67</v>
      </c>
      <c r="E13"/>
      <c r="F13" s="21"/>
      <c r="G13" s="143"/>
      <c r="H13" s="42"/>
      <c r="I13" s="33"/>
      <c r="J13" s="31"/>
      <c r="K13" s="32"/>
    </row>
    <row r="14" spans="1:11" ht="15">
      <c r="A14" s="7">
        <v>13</v>
      </c>
      <c r="B14" s="19" t="s">
        <v>54</v>
      </c>
      <c r="C14" s="27">
        <v>13</v>
      </c>
      <c r="D14" s="23">
        <v>5676.9</v>
      </c>
      <c r="E14"/>
      <c r="F14" s="21"/>
      <c r="G14" s="143"/>
      <c r="H14" s="33"/>
      <c r="I14" s="34"/>
      <c r="J14" s="31"/>
      <c r="K14" s="32"/>
    </row>
    <row r="15" spans="1:11" ht="15">
      <c r="A15" s="7">
        <v>14</v>
      </c>
      <c r="B15" s="19" t="s">
        <v>55</v>
      </c>
      <c r="C15" s="27">
        <v>14</v>
      </c>
      <c r="D15" s="23">
        <v>10517.5</v>
      </c>
      <c r="E15"/>
      <c r="F15" s="21"/>
      <c r="G15" s="143"/>
      <c r="H15" s="42"/>
      <c r="I15" s="33"/>
      <c r="J15" s="31"/>
      <c r="K15" s="32"/>
    </row>
    <row r="16" spans="1:11" ht="15">
      <c r="A16" s="7">
        <v>15</v>
      </c>
      <c r="B16" s="19" t="s">
        <v>56</v>
      </c>
      <c r="C16" s="27">
        <v>15</v>
      </c>
      <c r="D16" s="23">
        <v>6421.6</v>
      </c>
      <c r="E16"/>
      <c r="F16" s="21"/>
      <c r="G16" s="143"/>
      <c r="H16" s="42"/>
      <c r="I16" s="35"/>
      <c r="J16" s="31"/>
      <c r="K16" s="32"/>
    </row>
    <row r="17" spans="1:14" ht="15">
      <c r="A17" s="7">
        <v>16</v>
      </c>
      <c r="B17" s="19" t="s">
        <v>57</v>
      </c>
      <c r="C17" s="27">
        <v>16</v>
      </c>
      <c r="D17" s="23">
        <v>6225.33</v>
      </c>
      <c r="E17"/>
      <c r="F17" s="21"/>
      <c r="G17" s="143"/>
      <c r="H17" s="43"/>
      <c r="I17" s="36"/>
      <c r="J17" s="31"/>
      <c r="K17" s="32"/>
    </row>
    <row r="18" spans="1:14" ht="15">
      <c r="A18" s="7">
        <v>17</v>
      </c>
      <c r="B18" s="19" t="s">
        <v>58</v>
      </c>
      <c r="C18" s="27">
        <v>17</v>
      </c>
      <c r="D18" s="23">
        <v>3781.1</v>
      </c>
      <c r="E18"/>
      <c r="F18" s="21"/>
      <c r="G18" s="143"/>
      <c r="H18" s="43"/>
      <c r="I18" s="36"/>
      <c r="J18" s="31"/>
      <c r="K18" s="32"/>
    </row>
    <row r="19" spans="1:14" ht="15">
      <c r="A19" s="7">
        <v>18</v>
      </c>
      <c r="B19" s="19" t="s">
        <v>59</v>
      </c>
      <c r="C19" s="27">
        <v>18</v>
      </c>
      <c r="D19" s="23">
        <v>3641.11</v>
      </c>
      <c r="E19"/>
      <c r="F19" s="21"/>
      <c r="G19" s="143"/>
      <c r="H19" s="43"/>
      <c r="I19" s="36"/>
      <c r="J19" s="31"/>
      <c r="K19" s="37"/>
    </row>
    <row r="20" spans="1:14" ht="15">
      <c r="A20" s="7">
        <v>19</v>
      </c>
      <c r="B20" s="19" t="s">
        <v>60</v>
      </c>
      <c r="C20" s="27">
        <v>19</v>
      </c>
      <c r="D20" s="23">
        <v>5477.19</v>
      </c>
      <c r="E20"/>
      <c r="F20" s="21"/>
      <c r="G20" s="143"/>
      <c r="H20" s="44"/>
      <c r="I20" s="38"/>
      <c r="J20" s="39"/>
      <c r="K20" s="40"/>
    </row>
    <row r="21" spans="1:14" ht="15">
      <c r="A21" s="7">
        <v>20</v>
      </c>
      <c r="B21" s="19" t="s">
        <v>61</v>
      </c>
      <c r="C21" s="27">
        <v>20</v>
      </c>
      <c r="D21" s="23">
        <v>7276.2</v>
      </c>
      <c r="E21"/>
      <c r="F21" s="21"/>
      <c r="G21" s="143"/>
    </row>
    <row r="22" spans="1:14" ht="15">
      <c r="A22" s="7">
        <v>21</v>
      </c>
      <c r="B22" s="19" t="s">
        <v>62</v>
      </c>
      <c r="C22" s="27">
        <v>21</v>
      </c>
      <c r="D22" s="23">
        <v>11395.2</v>
      </c>
      <c r="E22"/>
      <c r="F22" s="21"/>
      <c r="G22" s="143"/>
    </row>
    <row r="23" spans="1:14" ht="15">
      <c r="A23" s="7">
        <v>22</v>
      </c>
      <c r="B23" s="19" t="s">
        <v>63</v>
      </c>
      <c r="C23" s="27">
        <v>22</v>
      </c>
      <c r="D23" s="23">
        <v>5370.99</v>
      </c>
      <c r="E23"/>
      <c r="F23" s="21"/>
      <c r="G23" s="143"/>
    </row>
    <row r="24" spans="1:14" ht="15">
      <c r="A24" s="7">
        <v>23</v>
      </c>
      <c r="B24" s="19" t="s">
        <v>64</v>
      </c>
      <c r="C24" s="27">
        <v>23</v>
      </c>
      <c r="D24" s="23">
        <v>5306.36</v>
      </c>
      <c r="E24"/>
      <c r="F24" s="21"/>
      <c r="G24" s="143"/>
    </row>
    <row r="25" spans="1:14" ht="15">
      <c r="A25" s="7">
        <v>24</v>
      </c>
      <c r="B25" s="19" t="s">
        <v>65</v>
      </c>
      <c r="C25" s="27">
        <v>24</v>
      </c>
      <c r="D25" s="23">
        <v>5284.1</v>
      </c>
      <c r="E25"/>
      <c r="F25" s="21"/>
      <c r="G25" s="143"/>
    </row>
    <row r="26" spans="1:14" ht="15">
      <c r="A26" s="7">
        <v>25</v>
      </c>
      <c r="B26" s="19" t="s">
        <v>66</v>
      </c>
      <c r="C26" s="27">
        <v>25</v>
      </c>
      <c r="D26" s="23">
        <v>4910.4399999999996</v>
      </c>
      <c r="E26"/>
      <c r="F26" s="21"/>
      <c r="G26" s="143"/>
    </row>
    <row r="27" spans="1:14" ht="15">
      <c r="A27" s="7">
        <v>26</v>
      </c>
      <c r="B27" s="19" t="s">
        <v>67</v>
      </c>
      <c r="C27" s="27">
        <v>26</v>
      </c>
      <c r="D27" s="23">
        <v>4954.4399999999996</v>
      </c>
      <c r="E27"/>
      <c r="F27" s="21"/>
      <c r="G27" s="143"/>
    </row>
    <row r="28" spans="1:14" ht="15">
      <c r="A28" s="7">
        <v>27</v>
      </c>
      <c r="B28" s="19" t="s">
        <v>68</v>
      </c>
      <c r="C28" s="27">
        <v>27</v>
      </c>
      <c r="D28" s="23">
        <v>5196.72</v>
      </c>
      <c r="E28"/>
      <c r="F28" s="21"/>
      <c r="G28" s="143"/>
    </row>
    <row r="29" spans="1:14" ht="15">
      <c r="A29" s="7">
        <v>28</v>
      </c>
      <c r="B29" s="19" t="s">
        <v>69</v>
      </c>
      <c r="C29" s="27">
        <v>28</v>
      </c>
      <c r="D29" s="23">
        <v>5430.5</v>
      </c>
      <c r="E29"/>
      <c r="F29" s="21"/>
      <c r="G29" s="143"/>
    </row>
    <row r="30" spans="1:14">
      <c r="A30" s="7"/>
      <c r="B30" s="10" t="s">
        <v>13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2</v>
      </c>
      <c r="G31" s="50" t="s">
        <v>20</v>
      </c>
      <c r="H31" s="51" t="s">
        <v>22</v>
      </c>
      <c r="I31" s="51" t="s">
        <v>23</v>
      </c>
      <c r="J31" s="52" t="s">
        <v>24</v>
      </c>
      <c r="M31" s="136"/>
    </row>
    <row r="32" spans="1:14" s="46" customFormat="1" ht="18.75">
      <c r="C32" s="47"/>
      <c r="E32" s="48"/>
      <c r="F32" s="53">
        <v>1</v>
      </c>
      <c r="G32" s="144" t="s">
        <v>6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5" t="s">
        <v>35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6">
        <f>K33/J33</f>
        <v>1.4044399066758648</v>
      </c>
      <c r="M33" s="49">
        <v>140000</v>
      </c>
      <c r="N33" s="146">
        <f>M33/J33</f>
        <v>0.83668760397711095</v>
      </c>
      <c r="O33" s="49">
        <v>138600</v>
      </c>
      <c r="P33" s="146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29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4" t="s">
        <v>8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4" t="s">
        <v>31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4" t="s">
        <v>27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4" t="s">
        <v>30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4" t="s">
        <v>10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4" t="s">
        <v>36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4" t="s">
        <v>37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4" t="s">
        <v>28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4" t="s">
        <v>39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4" t="s">
        <v>11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4" t="s">
        <v>25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4" t="s">
        <v>26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5" t="s">
        <v>12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21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136</v>
      </c>
    </row>
    <row r="54" spans="3:13">
      <c r="G54" s="105"/>
      <c r="H54" s="105"/>
      <c r="I54" s="105"/>
      <c r="J54" s="105"/>
      <c r="K54" s="105"/>
      <c r="L54" s="105"/>
      <c r="M54" s="105"/>
    </row>
    <row r="55" spans="3:13">
      <c r="G55" s="105"/>
      <c r="H55" s="105"/>
      <c r="I55" s="105"/>
      <c r="J55" s="105"/>
      <c r="K55" s="105"/>
      <c r="L55" s="105"/>
      <c r="M55" s="105"/>
    </row>
    <row r="56" spans="3:13">
      <c r="G56" s="105"/>
      <c r="H56" s="105"/>
      <c r="I56" s="105"/>
      <c r="J56" s="105"/>
      <c r="K56" s="105"/>
      <c r="L56" s="105"/>
      <c r="M56" s="105"/>
    </row>
    <row r="57" spans="3:13">
      <c r="G57" s="105"/>
      <c r="H57" s="105"/>
      <c r="I57" s="105"/>
      <c r="J57" s="105"/>
      <c r="K57" s="105"/>
      <c r="L57" s="105"/>
      <c r="M57" s="105"/>
    </row>
    <row r="58" spans="3:13">
      <c r="G58" s="105"/>
      <c r="H58" s="105"/>
      <c r="I58" s="105"/>
      <c r="J58" s="105"/>
      <c r="K58" s="105"/>
      <c r="L58" s="105"/>
      <c r="M58" s="105"/>
    </row>
    <row r="59" spans="3:13">
      <c r="G59" s="105"/>
      <c r="H59" s="105"/>
      <c r="I59" s="105"/>
      <c r="J59" s="105"/>
      <c r="K59" s="105"/>
      <c r="L59" s="105"/>
      <c r="M59" s="105"/>
    </row>
    <row r="60" spans="3:13">
      <c r="G60" s="105"/>
      <c r="H60" s="105"/>
      <c r="I60" s="105"/>
      <c r="J60" s="105"/>
      <c r="K60" s="105"/>
      <c r="L60" s="105"/>
      <c r="M60" s="105"/>
    </row>
    <row r="61" spans="3:13">
      <c r="G61" s="105"/>
      <c r="H61" s="105"/>
      <c r="I61" s="105"/>
      <c r="J61" s="105"/>
      <c r="K61" s="105"/>
      <c r="L61" s="105"/>
      <c r="M61" s="105"/>
    </row>
    <row r="62" spans="3:13">
      <c r="G62" s="105"/>
      <c r="H62" s="105"/>
      <c r="I62" s="105"/>
      <c r="J62" s="105"/>
      <c r="K62" s="105"/>
      <c r="L62" s="105"/>
      <c r="M62" s="105"/>
    </row>
    <row r="63" spans="3:13">
      <c r="G63" s="105"/>
      <c r="H63" s="105"/>
      <c r="I63" s="105"/>
      <c r="J63" s="105"/>
      <c r="K63" s="105"/>
      <c r="L63" s="105"/>
      <c r="M63" s="105"/>
    </row>
    <row r="64" spans="3:13">
      <c r="G64" s="105"/>
      <c r="H64" s="105"/>
      <c r="I64" s="105"/>
      <c r="J64" s="105"/>
      <c r="K64" s="105"/>
      <c r="L64" s="105"/>
      <c r="M64" s="105"/>
    </row>
    <row r="65" spans="7:18"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7" spans="7:18"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2</v>
      </c>
      <c r="G1" s="9" t="s">
        <v>20</v>
      </c>
      <c r="H1" s="8" t="s">
        <v>22</v>
      </c>
      <c r="I1" s="8" t="s">
        <v>23</v>
      </c>
      <c r="J1" s="12" t="s">
        <v>24</v>
      </c>
    </row>
    <row r="2" spans="1:10" ht="15">
      <c r="A2" s="7">
        <v>1</v>
      </c>
      <c r="B2" s="19" t="s">
        <v>59</v>
      </c>
      <c r="C2" s="23">
        <v>3641.1</v>
      </c>
      <c r="F2" s="15">
        <v>1</v>
      </c>
      <c r="G2" s="13" t="s">
        <v>38</v>
      </c>
      <c r="H2" s="7">
        <v>0</v>
      </c>
      <c r="I2" s="14">
        <f>H2/J2</f>
        <v>0</v>
      </c>
      <c r="J2" s="137">
        <v>8551.5400000000009</v>
      </c>
    </row>
    <row r="3" spans="1:10" ht="15">
      <c r="A3" s="7">
        <v>2</v>
      </c>
      <c r="B3" s="19" t="s">
        <v>66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56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2</v>
      </c>
      <c r="G13" s="9" t="s">
        <v>20</v>
      </c>
      <c r="H13" s="8" t="s">
        <v>22</v>
      </c>
      <c r="I13" s="8" t="s">
        <v>23</v>
      </c>
      <c r="J13" s="12" t="s">
        <v>24</v>
      </c>
    </row>
    <row r="14" spans="1:10" ht="15">
      <c r="B14" s="19" t="s">
        <v>57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42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43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44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45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46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47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48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49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50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51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52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53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54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55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56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57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58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59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60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61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62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63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64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65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66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67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68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69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customWidth="1"/>
    <col min="2" max="2" width="11.7109375" customWidth="1"/>
    <col min="3" max="3" width="13.5703125" customWidth="1"/>
    <col min="4" max="4" width="14.7109375" customWidth="1"/>
    <col min="5" max="5" width="13" customWidth="1"/>
    <col min="6" max="6" width="14.140625" customWidth="1"/>
    <col min="7" max="7" width="17.7109375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73" t="s">
        <v>104</v>
      </c>
      <c r="B1" s="173"/>
      <c r="C1" s="173"/>
      <c r="D1" s="173"/>
      <c r="E1" s="173"/>
      <c r="F1" s="173"/>
      <c r="G1" s="173"/>
      <c r="H1" s="173"/>
      <c r="I1" s="61"/>
      <c r="J1" s="61"/>
      <c r="K1" s="61"/>
      <c r="L1" s="61"/>
      <c r="M1" s="61"/>
      <c r="N1" s="61"/>
      <c r="O1" s="61"/>
    </row>
    <row r="2" spans="1:16" ht="18">
      <c r="A2" s="173" t="s">
        <v>137</v>
      </c>
      <c r="B2" s="173"/>
      <c r="C2" s="173"/>
      <c r="D2" s="173"/>
      <c r="E2" s="173"/>
      <c r="F2" s="173"/>
      <c r="G2" s="173"/>
      <c r="H2" s="173"/>
      <c r="I2" s="61"/>
      <c r="J2" s="61"/>
      <c r="K2" s="61"/>
      <c r="L2" s="61"/>
      <c r="M2" s="61"/>
      <c r="N2" s="61"/>
      <c r="O2" s="61"/>
    </row>
    <row r="3" spans="1:16" ht="18">
      <c r="A3" s="174" t="s">
        <v>138</v>
      </c>
      <c r="B3" s="174"/>
      <c r="C3" s="174"/>
      <c r="D3" s="174"/>
      <c r="E3" s="174"/>
      <c r="F3" s="174"/>
      <c r="G3" s="174"/>
      <c r="H3" s="174"/>
      <c r="I3" s="62"/>
      <c r="J3" s="62"/>
      <c r="K3" s="62"/>
      <c r="L3" s="62"/>
      <c r="M3" s="62"/>
      <c r="N3" s="62"/>
      <c r="O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72</v>
      </c>
      <c r="B5" s="64"/>
      <c r="C5" s="64"/>
      <c r="D5" s="64"/>
      <c r="E5" s="175" t="s">
        <v>139</v>
      </c>
      <c r="F5" s="175"/>
      <c r="G5" s="175"/>
      <c r="H5" s="175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175"/>
      <c r="F6" s="175"/>
      <c r="G6" s="175"/>
      <c r="H6" s="175"/>
      <c r="I6" s="67"/>
      <c r="J6" s="67"/>
    </row>
    <row r="7" spans="1:16" s="66" customFormat="1" ht="28.5" customHeight="1">
      <c r="A7" s="64" t="s">
        <v>130</v>
      </c>
      <c r="B7" s="64"/>
      <c r="C7" s="64"/>
      <c r="D7" s="64"/>
      <c r="E7" s="175"/>
      <c r="F7" s="175"/>
      <c r="G7" s="175"/>
      <c r="H7" s="175"/>
      <c r="I7" s="67"/>
      <c r="J7" s="67"/>
    </row>
    <row r="8" spans="1:16" s="66" customFormat="1" ht="14.25">
      <c r="A8" s="64" t="s">
        <v>131</v>
      </c>
      <c r="B8" s="64"/>
      <c r="C8" s="64"/>
      <c r="D8" s="64"/>
      <c r="E8" s="67"/>
      <c r="F8" s="67"/>
      <c r="G8" s="67"/>
      <c r="H8" s="67"/>
      <c r="I8" s="65"/>
      <c r="J8" s="65"/>
    </row>
    <row r="9" spans="1:16" s="66" customFormat="1" ht="14.25">
      <c r="A9" s="64" t="s">
        <v>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19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71</v>
      </c>
      <c r="B11" s="64"/>
      <c r="C11" s="64"/>
      <c r="D11" s="64"/>
      <c r="E11" s="64" t="s">
        <v>81</v>
      </c>
      <c r="F11" s="64"/>
      <c r="G11" s="64" t="s">
        <v>140</v>
      </c>
      <c r="I11" s="64"/>
      <c r="J11" s="64"/>
    </row>
    <row r="12" spans="1:16" s="66" customFormat="1" ht="14.25">
      <c r="A12" s="64" t="s">
        <v>73</v>
      </c>
      <c r="B12" s="64"/>
      <c r="C12" s="64"/>
      <c r="D12" s="64"/>
      <c r="E12" s="64" t="s">
        <v>82</v>
      </c>
      <c r="F12" s="64"/>
      <c r="G12" s="64" t="s">
        <v>110</v>
      </c>
      <c r="I12" s="64"/>
      <c r="J12" s="64"/>
    </row>
    <row r="13" spans="1:16" s="66" customFormat="1" ht="14.25">
      <c r="A13" s="64" t="s">
        <v>74</v>
      </c>
      <c r="B13" s="64"/>
      <c r="C13" s="64"/>
      <c r="D13" s="64"/>
      <c r="E13" s="64" t="s">
        <v>83</v>
      </c>
      <c r="F13" s="64"/>
      <c r="G13" s="64" t="s">
        <v>141</v>
      </c>
      <c r="I13" s="64"/>
      <c r="J13" s="64"/>
    </row>
    <row r="14" spans="1:16" s="66" customFormat="1" ht="14.25">
      <c r="A14" s="64" t="s">
        <v>75</v>
      </c>
      <c r="B14" s="64"/>
      <c r="C14" s="64"/>
      <c r="D14" s="64"/>
      <c r="E14" s="64" t="s">
        <v>84</v>
      </c>
      <c r="F14" s="64"/>
      <c r="G14" s="64" t="s">
        <v>85</v>
      </c>
      <c r="I14" s="64"/>
      <c r="J14" s="64"/>
    </row>
    <row r="15" spans="1:16" s="66" customFormat="1" ht="14.25">
      <c r="A15" s="64" t="s">
        <v>76</v>
      </c>
      <c r="B15" s="64"/>
      <c r="C15" s="64"/>
      <c r="D15" s="64"/>
      <c r="E15" s="64" t="s">
        <v>86</v>
      </c>
      <c r="F15" s="64"/>
      <c r="G15" s="64" t="s">
        <v>142</v>
      </c>
      <c r="I15" s="64"/>
      <c r="J15" s="64"/>
    </row>
    <row r="16" spans="1:16" ht="18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30" customHeight="1">
      <c r="A17" s="165" t="s">
        <v>145</v>
      </c>
      <c r="B17" s="165"/>
      <c r="C17" s="165"/>
      <c r="D17" s="165"/>
      <c r="E17" s="165"/>
      <c r="F17" s="165"/>
      <c r="G17" s="165"/>
      <c r="H17" s="165"/>
      <c r="I17" s="67"/>
      <c r="J17" s="67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159" t="s">
        <v>143</v>
      </c>
      <c r="B19" s="159"/>
      <c r="C19" s="159"/>
      <c r="D19" s="159"/>
      <c r="E19" s="159"/>
      <c r="F19" s="159"/>
      <c r="G19" s="159"/>
      <c r="H19" s="159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201"/>
      <c r="C20" s="201"/>
      <c r="D20" s="201"/>
      <c r="E20" s="201"/>
      <c r="F20" s="201"/>
      <c r="G20" s="74"/>
      <c r="H20" s="107" t="s">
        <v>87</v>
      </c>
      <c r="I20" s="108"/>
      <c r="K20" s="71"/>
      <c r="M20" s="71"/>
      <c r="N20" s="71"/>
      <c r="O20" s="75"/>
    </row>
    <row r="21" spans="1:16" s="66" customFormat="1" ht="15" customHeight="1">
      <c r="A21" s="202" t="s">
        <v>88</v>
      </c>
      <c r="B21" s="203"/>
      <c r="C21" s="186" t="s">
        <v>112</v>
      </c>
      <c r="D21" s="186" t="s">
        <v>89</v>
      </c>
      <c r="E21" s="189" t="s">
        <v>125</v>
      </c>
      <c r="F21" s="202" t="s">
        <v>111</v>
      </c>
      <c r="G21" s="213" t="s">
        <v>90</v>
      </c>
      <c r="H21" s="164" t="s">
        <v>91</v>
      </c>
      <c r="I21" s="134"/>
    </row>
    <row r="22" spans="1:16" s="66" customFormat="1" ht="15" customHeight="1">
      <c r="A22" s="204"/>
      <c r="B22" s="205"/>
      <c r="C22" s="187"/>
      <c r="D22" s="187"/>
      <c r="E22" s="190"/>
      <c r="F22" s="204"/>
      <c r="G22" s="213"/>
      <c r="H22" s="164"/>
      <c r="I22" s="134"/>
    </row>
    <row r="23" spans="1:16" s="66" customFormat="1" ht="89.25" customHeight="1">
      <c r="A23" s="206"/>
      <c r="B23" s="207"/>
      <c r="C23" s="188"/>
      <c r="D23" s="188"/>
      <c r="E23" s="191"/>
      <c r="F23" s="206"/>
      <c r="G23" s="213"/>
      <c r="H23" s="164"/>
      <c r="I23" s="142"/>
    </row>
    <row r="24" spans="1:16" s="126" customFormat="1" ht="14.25">
      <c r="A24" s="210">
        <v>-61877.599220040021</v>
      </c>
      <c r="B24" s="211"/>
      <c r="C24" s="109">
        <v>101382.6</v>
      </c>
      <c r="D24" s="112">
        <v>100674.66</v>
      </c>
      <c r="E24" s="112">
        <v>25899.599999999999</v>
      </c>
      <c r="F24" s="109">
        <f>C24-D24</f>
        <v>707.94000000000233</v>
      </c>
      <c r="G24" s="111">
        <v>35677</v>
      </c>
      <c r="H24" s="110">
        <f>A24+D24+E24-G24-F24</f>
        <v>28311.720779959978</v>
      </c>
      <c r="I24" s="135"/>
      <c r="J24" s="125"/>
    </row>
    <row r="25" spans="1:16" ht="15">
      <c r="A25" s="74"/>
      <c r="B25" s="74"/>
      <c r="C25" s="74"/>
      <c r="D25" s="74"/>
      <c r="E25" s="74"/>
      <c r="F25" s="74"/>
      <c r="G25" s="74"/>
      <c r="H25" s="82"/>
      <c r="I25" s="74"/>
      <c r="J25" s="74"/>
      <c r="K25" s="71"/>
      <c r="L25" s="71"/>
      <c r="M25" s="71"/>
      <c r="N25" s="71"/>
      <c r="O25" s="71"/>
      <c r="P25" s="71"/>
    </row>
    <row r="26" spans="1:16" ht="14.25">
      <c r="A26" s="64" t="s">
        <v>144</v>
      </c>
      <c r="B26" s="64"/>
      <c r="C26" s="64"/>
      <c r="D26" s="64"/>
      <c r="E26" s="64"/>
      <c r="F26" s="64"/>
      <c r="G26" s="78"/>
      <c r="H26" s="78"/>
      <c r="I26" s="64"/>
      <c r="J26" s="64"/>
      <c r="K26" s="66"/>
      <c r="L26" s="66"/>
      <c r="M26" s="66"/>
      <c r="N26" s="66"/>
      <c r="O26" s="66"/>
      <c r="P26" s="66"/>
    </row>
    <row r="27" spans="1:16" ht="14.25">
      <c r="A27" s="64" t="s">
        <v>113</v>
      </c>
      <c r="B27" s="64"/>
      <c r="C27" s="64"/>
      <c r="D27" s="64"/>
      <c r="E27" s="64"/>
      <c r="F27" s="64"/>
      <c r="G27" s="78"/>
      <c r="H27" s="78"/>
      <c r="I27" s="64"/>
      <c r="J27" s="66"/>
      <c r="K27" s="66"/>
      <c r="L27" s="66"/>
      <c r="M27" s="66"/>
      <c r="N27" s="66"/>
      <c r="O27" s="66"/>
    </row>
    <row r="28" spans="1:16" ht="15" customHeight="1">
      <c r="A28" s="165" t="s">
        <v>108</v>
      </c>
      <c r="B28" s="165"/>
      <c r="C28" s="165"/>
      <c r="D28" s="165"/>
      <c r="E28" s="165"/>
      <c r="F28" s="165"/>
      <c r="G28" s="165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>
      <c r="A29" s="64" t="s">
        <v>109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33" customFormat="1" ht="15.75">
      <c r="A31" s="161" t="s">
        <v>92</v>
      </c>
      <c r="B31" s="161"/>
      <c r="C31" s="161"/>
      <c r="D31" s="161"/>
      <c r="E31" s="161"/>
      <c r="F31" s="161"/>
      <c r="G31" s="161"/>
      <c r="H31" s="161"/>
      <c r="I31" s="94"/>
      <c r="J31" s="94"/>
    </row>
    <row r="32" spans="1:16" s="33" customFormat="1">
      <c r="A32" s="4"/>
      <c r="B32" s="3"/>
      <c r="C32" s="168"/>
      <c r="D32" s="168"/>
      <c r="E32" s="169"/>
      <c r="F32" s="169"/>
      <c r="G32" s="3"/>
      <c r="H32" s="108" t="s">
        <v>93</v>
      </c>
      <c r="I32" s="108"/>
    </row>
    <row r="33" spans="1:18" s="33" customFormat="1" ht="15.75">
      <c r="A33" s="208" t="s">
        <v>17</v>
      </c>
      <c r="B33" s="209"/>
      <c r="C33" s="170" t="s">
        <v>154</v>
      </c>
      <c r="D33" s="172"/>
      <c r="E33" s="172"/>
      <c r="F33" s="172"/>
      <c r="G33" s="171"/>
      <c r="H33" s="80" t="s">
        <v>94</v>
      </c>
      <c r="L33" s="105"/>
      <c r="M33" s="105"/>
      <c r="N33" s="105"/>
      <c r="O33" s="105"/>
      <c r="P33" s="105"/>
      <c r="Q33" s="105"/>
      <c r="R33" s="105"/>
    </row>
    <row r="34" spans="1:18" s="33" customFormat="1" ht="15" customHeight="1">
      <c r="A34" s="212" t="s">
        <v>107</v>
      </c>
      <c r="B34" s="212"/>
      <c r="C34" s="76" t="s">
        <v>151</v>
      </c>
      <c r="D34" s="77"/>
      <c r="E34" s="77"/>
      <c r="F34" s="77"/>
      <c r="G34" s="77"/>
      <c r="H34" s="127">
        <f>3396+11172+3286</f>
        <v>17854</v>
      </c>
      <c r="L34" s="105"/>
      <c r="M34" s="105"/>
      <c r="N34" s="105"/>
      <c r="O34" s="105"/>
      <c r="P34" s="105"/>
      <c r="Q34" s="105"/>
      <c r="R34" s="105"/>
    </row>
    <row r="35" spans="1:18" s="33" customFormat="1" ht="15" customHeight="1">
      <c r="A35" s="212"/>
      <c r="B35" s="212"/>
      <c r="C35" s="76" t="s">
        <v>95</v>
      </c>
      <c r="D35" s="77"/>
      <c r="E35" s="77"/>
      <c r="F35" s="77"/>
      <c r="G35" s="77"/>
      <c r="H35" s="127">
        <v>1123</v>
      </c>
      <c r="L35" s="105"/>
      <c r="M35" s="105"/>
      <c r="N35" s="105"/>
      <c r="O35" s="105"/>
      <c r="P35" s="105"/>
      <c r="Q35" s="105"/>
      <c r="R35" s="105"/>
    </row>
    <row r="36" spans="1:18" s="33" customFormat="1" ht="15" customHeight="1">
      <c r="A36" s="212"/>
      <c r="B36" s="212"/>
      <c r="C36" s="76" t="s">
        <v>153</v>
      </c>
      <c r="D36" s="77"/>
      <c r="E36" s="77"/>
      <c r="F36" s="77"/>
      <c r="G36" s="77"/>
      <c r="H36" s="127">
        <v>13991</v>
      </c>
      <c r="L36" s="105"/>
      <c r="M36" s="105"/>
      <c r="N36" s="105"/>
      <c r="O36" s="105"/>
      <c r="P36" s="105"/>
      <c r="Q36" s="105"/>
      <c r="R36" s="105"/>
    </row>
    <row r="37" spans="1:18" s="33" customFormat="1" ht="15" customHeight="1">
      <c r="A37" s="212"/>
      <c r="B37" s="212"/>
      <c r="C37" s="76" t="s">
        <v>127</v>
      </c>
      <c r="D37" s="77"/>
      <c r="E37" s="77"/>
      <c r="F37" s="77"/>
      <c r="G37" s="77"/>
      <c r="H37" s="127">
        <v>2709</v>
      </c>
      <c r="L37" s="105"/>
      <c r="M37" s="105"/>
      <c r="N37" s="105"/>
      <c r="O37" s="105"/>
      <c r="P37" s="105"/>
      <c r="Q37" s="105"/>
      <c r="R37" s="105"/>
    </row>
    <row r="38" spans="1:18" s="33" customFormat="1" ht="15" customHeight="1">
      <c r="A38" s="212"/>
      <c r="B38" s="212"/>
      <c r="C38" s="76"/>
      <c r="D38" s="77"/>
      <c r="E38" s="77"/>
      <c r="F38" s="77"/>
      <c r="G38" s="77"/>
      <c r="H38" s="128">
        <f>SUM(H34:H37)</f>
        <v>35677</v>
      </c>
      <c r="K38" s="147"/>
      <c r="L38" s="105"/>
      <c r="M38" s="105"/>
      <c r="N38" s="105"/>
      <c r="O38" s="105"/>
      <c r="P38" s="105"/>
      <c r="Q38" s="105"/>
      <c r="R38" s="105"/>
    </row>
    <row r="39" spans="1:18" s="33" customFormat="1" ht="15" customHeight="1">
      <c r="A39" s="212"/>
      <c r="B39" s="212"/>
      <c r="C39" s="150" t="s">
        <v>155</v>
      </c>
      <c r="D39" s="151"/>
      <c r="E39" s="151"/>
      <c r="F39" s="151"/>
      <c r="G39" s="152"/>
      <c r="H39" s="130"/>
      <c r="L39" s="105"/>
      <c r="M39" s="105"/>
      <c r="N39" s="105"/>
      <c r="O39" s="105"/>
      <c r="P39" s="105"/>
      <c r="Q39" s="105"/>
      <c r="R39" s="105"/>
    </row>
    <row r="40" spans="1:18" s="33" customFormat="1" ht="15" customHeight="1">
      <c r="A40" s="212"/>
      <c r="B40" s="212"/>
      <c r="C40" s="76" t="s">
        <v>152</v>
      </c>
      <c r="D40" s="148"/>
      <c r="E40" s="148"/>
      <c r="F40" s="148"/>
      <c r="G40" s="148"/>
      <c r="H40" s="129">
        <f>2400+5552+10826</f>
        <v>18778</v>
      </c>
      <c r="L40" s="105"/>
      <c r="M40" s="105"/>
      <c r="N40" s="105"/>
      <c r="O40" s="105"/>
      <c r="P40" s="105"/>
      <c r="Q40" s="105"/>
      <c r="R40" s="105"/>
    </row>
    <row r="41" spans="1:18" s="33" customFormat="1" ht="15" customHeight="1">
      <c r="A41" s="212"/>
      <c r="B41" s="212"/>
      <c r="C41" s="76" t="s">
        <v>148</v>
      </c>
      <c r="D41" s="148"/>
      <c r="E41" s="148"/>
      <c r="F41" s="148"/>
      <c r="G41" s="148"/>
      <c r="H41" s="129">
        <v>34720</v>
      </c>
      <c r="L41" s="105"/>
      <c r="M41" s="105"/>
      <c r="N41" s="105"/>
      <c r="O41" s="105"/>
      <c r="P41" s="105"/>
      <c r="Q41" s="105"/>
      <c r="R41" s="105"/>
    </row>
    <row r="42" spans="1:18" s="33" customFormat="1" ht="15" customHeight="1">
      <c r="A42" s="212"/>
      <c r="B42" s="212"/>
      <c r="C42" s="76" t="s">
        <v>123</v>
      </c>
      <c r="D42" s="148"/>
      <c r="E42" s="148"/>
      <c r="F42" s="148"/>
      <c r="G42" s="148"/>
      <c r="H42" s="129">
        <v>4808</v>
      </c>
      <c r="L42" s="105"/>
      <c r="M42" s="105"/>
      <c r="N42" s="105"/>
      <c r="O42" s="105"/>
      <c r="P42" s="105"/>
      <c r="Q42" s="105"/>
      <c r="R42" s="105"/>
    </row>
    <row r="43" spans="1:18" s="33" customFormat="1" ht="14.25">
      <c r="A43" s="212"/>
      <c r="B43" s="212"/>
      <c r="C43" s="76" t="s">
        <v>133</v>
      </c>
      <c r="D43" s="77"/>
      <c r="E43" s="77"/>
      <c r="F43" s="77"/>
      <c r="G43" s="77"/>
      <c r="H43" s="129">
        <v>4284</v>
      </c>
      <c r="L43" s="105"/>
      <c r="M43" s="105"/>
      <c r="N43" s="105"/>
      <c r="O43" s="105"/>
      <c r="P43" s="105"/>
      <c r="Q43" s="105"/>
      <c r="R43" s="105"/>
    </row>
    <row r="44" spans="1:18">
      <c r="A44" s="1"/>
      <c r="B44" s="1"/>
      <c r="C44" s="1"/>
      <c r="D44" s="1"/>
      <c r="E44" s="81"/>
      <c r="F44" s="81"/>
      <c r="G44" s="81"/>
      <c r="H44" s="81"/>
      <c r="I44" s="81"/>
      <c r="J44" s="81"/>
    </row>
    <row r="45" spans="1:18" ht="42.75" customHeight="1">
      <c r="A45" s="165" t="s">
        <v>146</v>
      </c>
      <c r="B45" s="165"/>
      <c r="C45" s="165"/>
      <c r="D45" s="165"/>
      <c r="E45" s="165"/>
      <c r="F45" s="165"/>
      <c r="G45" s="165"/>
      <c r="H45" s="165"/>
      <c r="I45" s="67"/>
      <c r="J45" s="67"/>
    </row>
    <row r="46" spans="1:18">
      <c r="A46" s="1"/>
      <c r="B46" s="1"/>
      <c r="C46" s="1"/>
      <c r="D46" s="1"/>
      <c r="E46" s="81"/>
      <c r="F46" s="81"/>
      <c r="G46" s="81"/>
      <c r="H46" s="81"/>
      <c r="I46" s="81"/>
      <c r="J46" s="81"/>
    </row>
    <row r="47" spans="1:18" ht="33" customHeight="1">
      <c r="A47" s="166" t="s">
        <v>156</v>
      </c>
      <c r="B47" s="166"/>
      <c r="C47" s="166"/>
      <c r="D47" s="166"/>
      <c r="E47" s="166"/>
      <c r="F47" s="166"/>
      <c r="G47" s="166"/>
      <c r="H47" s="166"/>
      <c r="I47" s="138"/>
      <c r="J47" s="138"/>
      <c r="K47" s="73"/>
      <c r="L47" s="73"/>
      <c r="M47" s="73"/>
      <c r="N47" s="73"/>
      <c r="O47" s="73"/>
      <c r="P47" s="73"/>
    </row>
    <row r="48" spans="1:18" ht="15">
      <c r="A48" s="82"/>
      <c r="B48" s="82"/>
      <c r="C48" s="82"/>
      <c r="D48" s="82"/>
      <c r="E48" s="82"/>
      <c r="F48" s="82"/>
      <c r="G48" s="82"/>
      <c r="H48" s="83" t="s">
        <v>96</v>
      </c>
      <c r="J48" s="82"/>
      <c r="M48" s="82"/>
      <c r="N48" s="82"/>
      <c r="O48" s="82"/>
      <c r="P48" s="82"/>
    </row>
    <row r="49" spans="1:18" ht="15.75">
      <c r="A49" s="170" t="s">
        <v>17</v>
      </c>
      <c r="B49" s="171"/>
      <c r="C49" s="170" t="s">
        <v>154</v>
      </c>
      <c r="D49" s="172"/>
      <c r="E49" s="172"/>
      <c r="F49" s="172"/>
      <c r="G49" s="171"/>
      <c r="H49" s="80" t="s">
        <v>94</v>
      </c>
      <c r="I49" s="82"/>
      <c r="J49" s="82"/>
      <c r="K49" s="82"/>
      <c r="L49" s="82"/>
    </row>
    <row r="50" spans="1:18" ht="15" customHeight="1">
      <c r="A50" s="153" t="s">
        <v>107</v>
      </c>
      <c r="B50" s="154"/>
      <c r="C50" s="193" t="s">
        <v>122</v>
      </c>
      <c r="D50" s="194"/>
      <c r="E50" s="194"/>
      <c r="F50" s="194"/>
      <c r="G50" s="195"/>
      <c r="H50" s="129">
        <f>2229</f>
        <v>2229</v>
      </c>
      <c r="I50" s="82"/>
      <c r="J50" s="82"/>
      <c r="K50" s="82"/>
      <c r="L50" s="82"/>
    </row>
    <row r="51" spans="1:18" ht="15" customHeight="1">
      <c r="A51" s="155"/>
      <c r="B51" s="156"/>
      <c r="C51" s="182" t="s">
        <v>147</v>
      </c>
      <c r="D51" s="183"/>
      <c r="E51" s="183"/>
      <c r="F51" s="183"/>
      <c r="G51" s="192"/>
      <c r="H51" s="129">
        <v>992</v>
      </c>
      <c r="I51" s="82"/>
      <c r="J51" s="82"/>
      <c r="K51" s="82"/>
      <c r="L51" s="82"/>
    </row>
    <row r="52" spans="1:18" ht="15" customHeight="1">
      <c r="A52" s="155"/>
      <c r="B52" s="156"/>
      <c r="C52" s="76" t="s">
        <v>34</v>
      </c>
      <c r="D52" s="113"/>
      <c r="E52" s="113"/>
      <c r="F52" s="113"/>
      <c r="G52" s="114"/>
      <c r="H52" s="129">
        <f>(1.45*162.06)*12+((1.2*733.2)+(1.44*733.2))*2</f>
        <v>6691.14</v>
      </c>
      <c r="I52" s="82"/>
      <c r="J52" s="82"/>
      <c r="K52" s="82"/>
      <c r="L52" s="82"/>
    </row>
    <row r="53" spans="1:18" ht="15">
      <c r="A53" s="155"/>
      <c r="B53" s="156"/>
      <c r="C53" s="150" t="s">
        <v>155</v>
      </c>
      <c r="D53" s="151"/>
      <c r="E53" s="151"/>
      <c r="F53" s="151"/>
      <c r="G53" s="152"/>
      <c r="H53" s="132"/>
      <c r="I53" s="82"/>
      <c r="J53" s="82"/>
      <c r="K53" s="82"/>
      <c r="L53" s="82"/>
    </row>
    <row r="54" spans="1:18" ht="14.25">
      <c r="A54" s="157"/>
      <c r="B54" s="158"/>
      <c r="C54" s="182" t="s">
        <v>97</v>
      </c>
      <c r="D54" s="183"/>
      <c r="E54" s="183"/>
      <c r="F54" s="183"/>
      <c r="G54" s="192"/>
      <c r="H54" s="90">
        <v>5888.51</v>
      </c>
      <c r="I54" s="81"/>
      <c r="J54" s="81"/>
    </row>
    <row r="55" spans="1:18">
      <c r="A55" s="1"/>
      <c r="B55" s="1"/>
      <c r="C55" s="1"/>
      <c r="D55" s="1"/>
      <c r="E55" s="81"/>
      <c r="F55" s="81"/>
      <c r="G55" s="81"/>
      <c r="H55" s="81"/>
      <c r="I55" s="81"/>
      <c r="J55" s="81"/>
    </row>
    <row r="56" spans="1:18">
      <c r="A56" s="105" t="s">
        <v>77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1:18" ht="18" customHeight="1">
      <c r="A57" s="167" t="s">
        <v>16</v>
      </c>
      <c r="B57" s="167"/>
      <c r="C57" s="167"/>
      <c r="D57" s="167"/>
      <c r="E57" s="167"/>
      <c r="F57" s="167"/>
      <c r="G57" s="167"/>
      <c r="H57" s="167"/>
      <c r="I57" s="45"/>
      <c r="J57" s="45"/>
    </row>
    <row r="58" spans="1:18" ht="12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8" ht="15.75">
      <c r="A59" s="159" t="s">
        <v>14</v>
      </c>
      <c r="B59" s="159"/>
      <c r="C59" s="159"/>
      <c r="D59" s="159"/>
      <c r="E59" s="159"/>
      <c r="F59" s="159"/>
      <c r="G59" s="159"/>
      <c r="H59" s="159"/>
      <c r="I59" s="73"/>
      <c r="J59" s="73"/>
    </row>
    <row r="60" spans="1:18" ht="15.75">
      <c r="A60" s="11"/>
      <c r="B60" s="11"/>
      <c r="C60" s="11"/>
      <c r="D60" s="11"/>
      <c r="E60" s="11"/>
      <c r="F60" s="11"/>
      <c r="G60" s="11"/>
      <c r="H60" s="83" t="s">
        <v>98</v>
      </c>
      <c r="J60" s="11"/>
    </row>
    <row r="61" spans="1:18" ht="15.75">
      <c r="A61" s="196" t="s">
        <v>15</v>
      </c>
      <c r="B61" s="196"/>
      <c r="C61" s="196"/>
      <c r="D61" s="196"/>
      <c r="E61" s="196"/>
      <c r="F61" s="196"/>
      <c r="G61" s="197"/>
      <c r="H61" s="84">
        <f>SUM(H74:H85)+H63+H69</f>
        <v>1070886.9814804578</v>
      </c>
      <c r="I61" s="85"/>
      <c r="J61" s="85"/>
      <c r="M61" s="105"/>
      <c r="N61" s="105"/>
      <c r="O61" s="105"/>
      <c r="P61" s="105"/>
      <c r="Q61" s="105"/>
      <c r="R61" s="105"/>
    </row>
    <row r="62" spans="1:18" ht="15">
      <c r="A62" s="86" t="s">
        <v>2</v>
      </c>
      <c r="B62" s="198" t="s">
        <v>3</v>
      </c>
      <c r="C62" s="199"/>
      <c r="D62" s="199"/>
      <c r="E62" s="199"/>
      <c r="F62" s="199"/>
      <c r="G62" s="200"/>
      <c r="H62" s="87" t="s">
        <v>4</v>
      </c>
      <c r="I62" s="88"/>
      <c r="K62" s="105"/>
      <c r="M62" s="105"/>
      <c r="N62" s="105"/>
      <c r="O62" s="105"/>
      <c r="P62" s="105"/>
      <c r="Q62" s="105"/>
      <c r="R62" s="105"/>
    </row>
    <row r="63" spans="1:18" ht="15.75">
      <c r="A63" s="89" t="s">
        <v>5</v>
      </c>
      <c r="B63" s="76" t="s">
        <v>6</v>
      </c>
      <c r="C63" s="77"/>
      <c r="D63" s="77"/>
      <c r="E63" s="77"/>
      <c r="F63" s="77"/>
      <c r="G63" s="77"/>
      <c r="H63" s="131">
        <f>SUM(H64:H68)</f>
        <v>27589.277620656478</v>
      </c>
      <c r="I63" s="74"/>
      <c r="K63" s="116">
        <f>Основное!$D$20*Основное!L32</f>
        <v>9810.2776206564777</v>
      </c>
      <c r="M63" s="105"/>
      <c r="N63" s="105"/>
      <c r="O63" s="105"/>
      <c r="P63" s="105"/>
      <c r="Q63" s="105"/>
      <c r="R63" s="105"/>
    </row>
    <row r="64" spans="1:18" ht="15">
      <c r="A64" s="89"/>
      <c r="B64" s="76" t="s">
        <v>121</v>
      </c>
      <c r="C64" s="77"/>
      <c r="D64" s="77"/>
      <c r="E64" s="77"/>
      <c r="F64" s="77"/>
      <c r="G64" s="77"/>
      <c r="H64" s="90">
        <f>627+1690</f>
        <v>2317</v>
      </c>
      <c r="I64" s="74"/>
      <c r="K64" s="105"/>
      <c r="M64" s="105"/>
      <c r="N64" s="105"/>
      <c r="O64" s="105"/>
      <c r="P64" s="105"/>
      <c r="Q64" s="105"/>
      <c r="R64" s="105"/>
    </row>
    <row r="65" spans="1:22" ht="15">
      <c r="A65" s="89"/>
      <c r="B65" s="76" t="s">
        <v>114</v>
      </c>
      <c r="C65" s="77"/>
      <c r="D65" s="77"/>
      <c r="E65" s="77"/>
      <c r="F65" s="77"/>
      <c r="G65" s="77"/>
      <c r="H65" s="90">
        <v>1722</v>
      </c>
      <c r="I65" s="74"/>
      <c r="K65" s="105"/>
      <c r="M65" s="105"/>
      <c r="N65" s="105"/>
      <c r="O65" s="105"/>
      <c r="P65" s="105"/>
      <c r="Q65" s="105"/>
      <c r="R65" s="105"/>
    </row>
    <row r="66" spans="1:22" ht="15">
      <c r="A66" s="89"/>
      <c r="B66" s="76" t="s">
        <v>149</v>
      </c>
      <c r="C66" s="77"/>
      <c r="D66" s="77"/>
      <c r="E66" s="77"/>
      <c r="F66" s="77"/>
      <c r="G66" s="77"/>
      <c r="H66" s="90">
        <f>2521+10297</f>
        <v>12818</v>
      </c>
      <c r="I66" s="74"/>
      <c r="K66" s="105"/>
      <c r="M66" s="105"/>
      <c r="N66" s="105"/>
      <c r="O66" s="105"/>
      <c r="P66" s="105"/>
      <c r="Q66" s="105"/>
      <c r="R66" s="105"/>
    </row>
    <row r="67" spans="1:22" ht="15">
      <c r="A67" s="89"/>
      <c r="B67" s="76" t="s">
        <v>126</v>
      </c>
      <c r="C67" s="77"/>
      <c r="D67" s="77"/>
      <c r="E67" s="77"/>
      <c r="F67" s="77"/>
      <c r="G67" s="77"/>
      <c r="H67" s="90">
        <v>922</v>
      </c>
      <c r="I67" s="74"/>
      <c r="K67" s="105"/>
      <c r="M67" s="105"/>
      <c r="N67" s="105"/>
      <c r="O67" s="105"/>
      <c r="P67" s="105"/>
      <c r="Q67" s="105"/>
      <c r="R67" s="105"/>
    </row>
    <row r="68" spans="1:22" ht="47.25" customHeight="1">
      <c r="A68" s="89"/>
      <c r="B68" s="184" t="s">
        <v>128</v>
      </c>
      <c r="C68" s="185"/>
      <c r="D68" s="185"/>
      <c r="E68" s="185"/>
      <c r="F68" s="185"/>
      <c r="G68" s="185"/>
      <c r="H68" s="90">
        <f>K63</f>
        <v>9810.2776206564777</v>
      </c>
      <c r="I68" s="74"/>
      <c r="K68" s="105"/>
      <c r="M68" s="105"/>
      <c r="N68" s="105"/>
      <c r="O68" s="105"/>
      <c r="P68" s="105"/>
      <c r="Q68" s="105"/>
      <c r="R68" s="105"/>
    </row>
    <row r="69" spans="1:22" ht="15.75">
      <c r="A69" s="89" t="s">
        <v>7</v>
      </c>
      <c r="B69" s="76" t="s">
        <v>40</v>
      </c>
      <c r="C69" s="77"/>
      <c r="D69" s="77"/>
      <c r="E69" s="77"/>
      <c r="F69" s="77"/>
      <c r="G69" s="77"/>
      <c r="H69" s="131">
        <f>SUM(H70:H73)</f>
        <v>30802.951197924489</v>
      </c>
      <c r="I69" s="74"/>
      <c r="K69" s="105"/>
      <c r="M69" s="105"/>
      <c r="N69" s="105"/>
      <c r="O69" s="105"/>
      <c r="P69" s="105"/>
      <c r="Q69" s="105"/>
      <c r="R69" s="105"/>
    </row>
    <row r="70" spans="1:22" ht="15">
      <c r="A70" s="89"/>
      <c r="B70" s="76" t="s">
        <v>124</v>
      </c>
      <c r="C70" s="77"/>
      <c r="D70" s="77"/>
      <c r="E70" s="77"/>
      <c r="F70" s="77"/>
      <c r="G70" s="77"/>
      <c r="H70" s="90">
        <v>13991</v>
      </c>
      <c r="I70" s="74"/>
      <c r="K70" s="105"/>
      <c r="M70" s="105"/>
      <c r="N70" s="105"/>
      <c r="O70" s="105"/>
      <c r="P70" s="105"/>
      <c r="Q70" s="105"/>
      <c r="R70" s="105"/>
    </row>
    <row r="71" spans="1:22" ht="15">
      <c r="A71" s="89"/>
      <c r="B71" s="182" t="s">
        <v>134</v>
      </c>
      <c r="C71" s="183"/>
      <c r="D71" s="183"/>
      <c r="E71" s="183"/>
      <c r="F71" s="183"/>
      <c r="G71" s="183"/>
      <c r="H71" s="90">
        <f>Основное!$D$20*Основное!L33</f>
        <v>7692.3842124459798</v>
      </c>
      <c r="I71" s="74"/>
      <c r="K71" s="105"/>
    </row>
    <row r="72" spans="1:22" ht="15">
      <c r="A72" s="89"/>
      <c r="B72" s="115" t="s">
        <v>150</v>
      </c>
      <c r="C72" s="113"/>
      <c r="D72" s="113"/>
      <c r="E72" s="113"/>
      <c r="F72" s="113"/>
      <c r="G72" s="113"/>
      <c r="H72" s="90">
        <f>Основное!$D$20*Основное!P33</f>
        <v>4536.8700078511174</v>
      </c>
      <c r="I72" s="74"/>
      <c r="K72" s="105"/>
    </row>
    <row r="73" spans="1:22" ht="15">
      <c r="A73" s="89"/>
      <c r="B73" s="76" t="s">
        <v>135</v>
      </c>
      <c r="C73" s="106"/>
      <c r="D73" s="106"/>
      <c r="E73" s="106"/>
      <c r="F73" s="106"/>
      <c r="G73" s="106"/>
      <c r="H73" s="90">
        <f>Основное!$D$20*Основное!N33</f>
        <v>4582.6969776273918</v>
      </c>
      <c r="I73" s="74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</row>
    <row r="74" spans="1:22" ht="14.25">
      <c r="A74" s="89">
        <v>3</v>
      </c>
      <c r="B74" s="76" t="s">
        <v>8</v>
      </c>
      <c r="C74" s="77"/>
      <c r="D74" s="77"/>
      <c r="E74" s="77"/>
      <c r="F74" s="77"/>
      <c r="G74" s="77"/>
      <c r="H74" s="90">
        <f>Основное!$D$20*Основное!I35</f>
        <v>40168.681084447533</v>
      </c>
      <c r="I74" s="91"/>
      <c r="J74" s="91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</row>
    <row r="75" spans="1:22" ht="15">
      <c r="A75" s="89">
        <v>4</v>
      </c>
      <c r="B75" s="76" t="s">
        <v>9</v>
      </c>
      <c r="C75" s="77"/>
      <c r="D75" s="77"/>
      <c r="E75" s="77"/>
      <c r="F75" s="77"/>
      <c r="G75" s="77"/>
      <c r="H75" s="90">
        <f>Основное!$D$20*Основное!I37</f>
        <v>144604.97364894225</v>
      </c>
      <c r="I75" s="74"/>
      <c r="L75" s="176"/>
      <c r="M75" s="176"/>
      <c r="N75" s="176"/>
      <c r="O75" s="176"/>
      <c r="P75" s="176"/>
      <c r="Q75" s="176"/>
      <c r="R75" s="176"/>
    </row>
    <row r="76" spans="1:22" ht="15">
      <c r="A76" s="89">
        <v>5</v>
      </c>
      <c r="B76" s="76" t="s">
        <v>99</v>
      </c>
      <c r="C76" s="77"/>
      <c r="D76" s="77"/>
      <c r="E76" s="77"/>
      <c r="F76" s="77"/>
      <c r="G76" s="77"/>
      <c r="H76" s="90">
        <f>Основное!$D$20*Основное!I38</f>
        <v>13871.267280930833</v>
      </c>
      <c r="I76" s="74"/>
      <c r="L76" s="176"/>
      <c r="M76" s="176"/>
      <c r="N76" s="176"/>
      <c r="O76" s="176"/>
      <c r="P76" s="176"/>
      <c r="Q76" s="176"/>
      <c r="R76" s="176"/>
    </row>
    <row r="77" spans="1:22" ht="15">
      <c r="A77" s="89">
        <v>6</v>
      </c>
      <c r="B77" s="76" t="s">
        <v>10</v>
      </c>
      <c r="C77" s="77"/>
      <c r="D77" s="77"/>
      <c r="E77" s="77"/>
      <c r="F77" s="77"/>
      <c r="G77" s="77"/>
      <c r="H77" s="90">
        <f>Основное!$D$20*Основное!I39</f>
        <v>69594.407512641905</v>
      </c>
      <c r="I77" s="74"/>
      <c r="L77" s="176"/>
      <c r="M77" s="176"/>
      <c r="N77" s="176"/>
      <c r="O77" s="176"/>
      <c r="P77" s="176"/>
      <c r="Q77" s="176"/>
      <c r="R77" s="176"/>
    </row>
    <row r="78" spans="1:22" ht="15">
      <c r="A78" s="89">
        <v>7</v>
      </c>
      <c r="B78" s="76" t="s">
        <v>36</v>
      </c>
      <c r="C78" s="77"/>
      <c r="D78" s="77"/>
      <c r="E78" s="77"/>
      <c r="F78" s="77"/>
      <c r="G78" s="77"/>
      <c r="H78" s="90">
        <f>Основное!$D$20*Основное!I40</f>
        <v>168533.13311502559</v>
      </c>
      <c r="I78" s="74"/>
      <c r="L78" s="176"/>
      <c r="M78" s="176"/>
      <c r="N78" s="176"/>
      <c r="O78" s="176"/>
      <c r="P78" s="176"/>
      <c r="Q78" s="176"/>
      <c r="R78" s="176"/>
    </row>
    <row r="79" spans="1:22" ht="15">
      <c r="A79" s="89">
        <v>8</v>
      </c>
      <c r="B79" s="76" t="s">
        <v>41</v>
      </c>
      <c r="C79" s="77"/>
      <c r="D79" s="77"/>
      <c r="E79" s="77"/>
      <c r="F79" s="77"/>
      <c r="G79" s="77"/>
      <c r="H79" s="90">
        <f>Основное!$D$20*Основное!I41</f>
        <v>29365.267561639521</v>
      </c>
      <c r="I79" s="74"/>
      <c r="L79" s="176"/>
      <c r="M79" s="176"/>
      <c r="N79" s="176"/>
      <c r="O79" s="176"/>
      <c r="P79" s="176"/>
      <c r="Q79" s="176"/>
      <c r="R79" s="176"/>
    </row>
    <row r="80" spans="1:22" ht="15">
      <c r="A80" s="89">
        <v>9</v>
      </c>
      <c r="B80" s="76" t="s">
        <v>33</v>
      </c>
      <c r="C80" s="77"/>
      <c r="D80" s="77"/>
      <c r="E80" s="77"/>
      <c r="F80" s="77"/>
      <c r="G80" s="77"/>
      <c r="H80" s="90">
        <f>Основное!$D$20*Основное!I42</f>
        <v>13070.702852489167</v>
      </c>
      <c r="I80" s="74"/>
      <c r="L80" s="176"/>
      <c r="M80" s="176"/>
      <c r="N80" s="176"/>
      <c r="O80" s="176"/>
      <c r="P80" s="176"/>
      <c r="Q80" s="176"/>
      <c r="R80" s="176"/>
    </row>
    <row r="81" spans="1:23" ht="15">
      <c r="A81" s="89">
        <v>10</v>
      </c>
      <c r="B81" s="76" t="s">
        <v>39</v>
      </c>
      <c r="C81" s="77"/>
      <c r="D81" s="77"/>
      <c r="E81" s="77"/>
      <c r="F81" s="77"/>
      <c r="G81" s="77"/>
      <c r="H81" s="90">
        <f>Основное!$D$20*Основное!I43</f>
        <v>9485.1352700938151</v>
      </c>
      <c r="I81" s="74"/>
      <c r="L81" s="176"/>
      <c r="M81" s="176"/>
      <c r="N81" s="176"/>
      <c r="O81" s="176"/>
      <c r="P81" s="176"/>
      <c r="Q81" s="176"/>
      <c r="R81" s="176"/>
    </row>
    <row r="82" spans="1:23" ht="15">
      <c r="A82" s="89">
        <v>11</v>
      </c>
      <c r="B82" s="76" t="s">
        <v>11</v>
      </c>
      <c r="C82" s="77"/>
      <c r="D82" s="77"/>
      <c r="E82" s="77"/>
      <c r="F82" s="77"/>
      <c r="G82" s="77"/>
      <c r="H82" s="90">
        <f>Основное!$D$20*Основное!I44</f>
        <v>422034.18182644004</v>
      </c>
      <c r="I82" s="74"/>
      <c r="L82" s="176"/>
      <c r="M82" s="176"/>
      <c r="N82" s="176"/>
      <c r="O82" s="176"/>
      <c r="P82" s="176"/>
      <c r="Q82" s="176"/>
      <c r="R82" s="176"/>
    </row>
    <row r="83" spans="1:23" ht="15">
      <c r="A83" s="89">
        <v>12</v>
      </c>
      <c r="B83" s="76" t="s">
        <v>32</v>
      </c>
      <c r="C83" s="77"/>
      <c r="D83" s="77"/>
      <c r="E83" s="77"/>
      <c r="F83" s="77"/>
      <c r="G83" s="77"/>
      <c r="H83" s="90">
        <f>Основное!$D$20*Основное!I45</f>
        <v>86864.661141878969</v>
      </c>
      <c r="I83" s="74"/>
      <c r="L83" s="176"/>
      <c r="M83" s="176"/>
      <c r="N83" s="176"/>
      <c r="O83" s="176"/>
      <c r="P83" s="176"/>
      <c r="Q83" s="176"/>
      <c r="R83" s="176"/>
    </row>
    <row r="84" spans="1:23" ht="15">
      <c r="A84" s="89">
        <v>13</v>
      </c>
      <c r="B84" s="76" t="s">
        <v>26</v>
      </c>
      <c r="C84" s="77"/>
      <c r="D84" s="77"/>
      <c r="E84" s="77"/>
      <c r="F84" s="77"/>
      <c r="G84" s="77"/>
      <c r="H84" s="90">
        <f>Основное!$D$20*Основное!I46</f>
        <v>11456.120506621515</v>
      </c>
      <c r="I84" s="74"/>
      <c r="L84" s="176"/>
      <c r="M84" s="176"/>
      <c r="N84" s="176"/>
      <c r="O84" s="176"/>
      <c r="P84" s="176"/>
      <c r="Q84" s="176"/>
      <c r="R84" s="176"/>
    </row>
    <row r="85" spans="1:23" ht="15">
      <c r="A85" s="89">
        <v>14</v>
      </c>
      <c r="B85" s="76" t="s">
        <v>157</v>
      </c>
      <c r="C85" s="77"/>
      <c r="D85" s="77"/>
      <c r="E85" s="77"/>
      <c r="F85" s="77"/>
      <c r="G85" s="77"/>
      <c r="H85" s="90">
        <f>Основное!$D$20*Основное!I47</f>
        <v>3446.2208607256389</v>
      </c>
      <c r="I85" s="74"/>
    </row>
    <row r="86" spans="1:23">
      <c r="A86" s="5"/>
      <c r="B86" s="5"/>
      <c r="C86" s="5"/>
      <c r="D86" s="5"/>
      <c r="E86" s="5"/>
      <c r="F86" s="5"/>
      <c r="G86" s="5"/>
      <c r="H86" s="2"/>
      <c r="I86" s="91"/>
      <c r="J86" s="91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1:23" s="33" customFormat="1" ht="26.25" customHeight="1">
      <c r="A87" s="160" t="s">
        <v>132</v>
      </c>
      <c r="B87" s="160"/>
      <c r="C87" s="160"/>
      <c r="D87" s="160"/>
      <c r="E87" s="160"/>
      <c r="F87" s="160"/>
      <c r="G87" s="160"/>
      <c r="H87" s="160"/>
      <c r="I87" s="139"/>
      <c r="J87" s="139"/>
      <c r="K87" s="92"/>
    </row>
    <row r="88" spans="1:23" s="33" customFormat="1">
      <c r="A88" s="17"/>
      <c r="B88" s="163"/>
      <c r="C88" s="163"/>
      <c r="D88" s="163"/>
      <c r="E88" s="163"/>
      <c r="F88" s="163"/>
      <c r="G88" s="163"/>
      <c r="H88" s="163"/>
      <c r="I88" s="93"/>
      <c r="J88" s="93"/>
    </row>
    <row r="89" spans="1:23" s="33" customFormat="1" ht="15.75">
      <c r="A89" s="161" t="s">
        <v>117</v>
      </c>
      <c r="B89" s="161"/>
      <c r="C89" s="161"/>
      <c r="D89" s="161"/>
      <c r="E89" s="161"/>
      <c r="F89" s="161"/>
      <c r="G89" s="161"/>
      <c r="I89" s="17"/>
    </row>
    <row r="90" spans="1:23" s="33" customFormat="1" ht="15.75">
      <c r="A90" s="88"/>
      <c r="B90" s="88"/>
      <c r="C90" s="88"/>
      <c r="D90" s="88"/>
      <c r="E90" s="94"/>
      <c r="F90" s="92"/>
      <c r="G90" s="95" t="s">
        <v>100</v>
      </c>
      <c r="H90" s="93"/>
      <c r="I90" s="93"/>
    </row>
    <row r="91" spans="1:23" s="121" customFormat="1" ht="28.5" customHeight="1">
      <c r="A91" s="119" t="s">
        <v>119</v>
      </c>
      <c r="B91" s="118" t="s">
        <v>118</v>
      </c>
      <c r="C91" s="117" t="s">
        <v>101</v>
      </c>
      <c r="D91" s="123" t="s">
        <v>115</v>
      </c>
      <c r="E91" s="123" t="s">
        <v>129</v>
      </c>
      <c r="F91" s="123" t="s">
        <v>116</v>
      </c>
      <c r="G91" s="124" t="s">
        <v>120</v>
      </c>
      <c r="J91" s="120"/>
    </row>
    <row r="92" spans="1:23" s="121" customFormat="1" ht="14.25">
      <c r="A92" s="110">
        <v>1539.6</v>
      </c>
      <c r="B92" s="122">
        <v>6480</v>
      </c>
      <c r="C92" s="110">
        <v>6000</v>
      </c>
      <c r="D92" s="112">
        <v>6000</v>
      </c>
      <c r="E92" s="112">
        <v>2880</v>
      </c>
      <c r="F92" s="112">
        <v>3000</v>
      </c>
      <c r="G92" s="112">
        <f>SUM(A92:F92)</f>
        <v>25899.599999999999</v>
      </c>
      <c r="H92" s="120"/>
      <c r="I92" s="120"/>
      <c r="J92" s="120"/>
    </row>
    <row r="93" spans="1:23" s="33" customFormat="1" ht="15">
      <c r="A93" s="96"/>
      <c r="B93" s="96"/>
      <c r="C93" s="97"/>
      <c r="D93" s="97"/>
      <c r="E93" s="97"/>
      <c r="F93" s="97"/>
      <c r="G93" s="92"/>
      <c r="H93" s="93"/>
      <c r="I93" s="93"/>
      <c r="J93" s="93"/>
    </row>
    <row r="94" spans="1:23" s="33" customFormat="1" ht="91.5" customHeight="1">
      <c r="A94" s="162" t="s">
        <v>158</v>
      </c>
      <c r="B94" s="162"/>
      <c r="C94" s="162"/>
      <c r="D94" s="162"/>
      <c r="E94" s="162"/>
      <c r="F94" s="162"/>
      <c r="G94" s="162"/>
      <c r="H94" s="162"/>
      <c r="I94" s="98"/>
      <c r="J94" s="98"/>
      <c r="K94" s="98"/>
      <c r="L94" s="98"/>
    </row>
    <row r="95" spans="1:23" ht="62.25" customHeight="1">
      <c r="A95" s="181" t="s">
        <v>159</v>
      </c>
      <c r="B95" s="181"/>
      <c r="C95" s="181"/>
      <c r="D95" s="181"/>
      <c r="E95" s="181"/>
      <c r="F95" s="181"/>
      <c r="G95" s="181"/>
      <c r="H95" s="181"/>
      <c r="I95" s="99"/>
      <c r="J95" s="99"/>
      <c r="K95" s="99"/>
      <c r="L95" s="99"/>
      <c r="M95" s="99"/>
      <c r="N95" s="99"/>
      <c r="O95" s="99"/>
    </row>
    <row r="96" spans="1:23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1:15" ht="15">
      <c r="A97" s="177" t="s">
        <v>70</v>
      </c>
      <c r="B97" s="177"/>
      <c r="C97" s="177"/>
      <c r="D97" s="177"/>
      <c r="E97" s="177"/>
      <c r="F97" s="177"/>
      <c r="G97" s="177"/>
      <c r="H97" s="177"/>
      <c r="I97" s="133"/>
      <c r="J97" s="101"/>
      <c r="K97" s="101"/>
      <c r="L97" s="101"/>
      <c r="M97" s="101"/>
      <c r="N97" s="101"/>
      <c r="O97" s="101"/>
    </row>
    <row r="98" spans="1:15" ht="15">
      <c r="A98" s="177" t="s">
        <v>105</v>
      </c>
      <c r="B98" s="177"/>
      <c r="C98" s="177"/>
      <c r="D98" s="177"/>
      <c r="E98" s="177"/>
      <c r="F98" s="177"/>
      <c r="G98" s="177"/>
      <c r="H98" s="177"/>
      <c r="I98" s="133"/>
      <c r="J98" s="101"/>
      <c r="K98" s="101"/>
      <c r="L98" s="101"/>
      <c r="M98" s="101"/>
      <c r="N98" s="101"/>
      <c r="O98" s="101"/>
    </row>
    <row r="99" spans="1:15" ht="14.25">
      <c r="A99" s="178" t="s">
        <v>102</v>
      </c>
      <c r="B99" s="178"/>
      <c r="C99" s="178"/>
      <c r="D99" s="178"/>
      <c r="E99" s="178"/>
      <c r="F99" s="178"/>
      <c r="G99" s="178"/>
      <c r="H99" s="178"/>
      <c r="I99" s="102"/>
      <c r="J99" s="102"/>
      <c r="K99" s="102"/>
      <c r="L99" s="102"/>
      <c r="M99" s="102"/>
      <c r="N99" s="102"/>
      <c r="O99" s="102"/>
    </row>
    <row r="100" spans="1:15" ht="15">
      <c r="A100" s="179" t="s">
        <v>106</v>
      </c>
      <c r="B100" s="179"/>
      <c r="C100" s="179"/>
      <c r="D100" s="179"/>
      <c r="E100" s="179"/>
      <c r="F100" s="179"/>
      <c r="G100" s="179"/>
      <c r="H100" s="179"/>
      <c r="I100" s="140"/>
      <c r="J100" s="103"/>
      <c r="K100" s="103"/>
      <c r="L100" s="103"/>
      <c r="M100" s="103"/>
      <c r="N100" s="103"/>
      <c r="O100" s="103"/>
    </row>
    <row r="101" spans="1:15" ht="15">
      <c r="A101" s="180" t="s">
        <v>103</v>
      </c>
      <c r="B101" s="180"/>
      <c r="C101" s="180"/>
      <c r="D101" s="180"/>
      <c r="E101" s="180"/>
      <c r="F101" s="180"/>
      <c r="G101" s="180"/>
      <c r="H101" s="180"/>
      <c r="I101" s="141"/>
      <c r="J101" s="104"/>
      <c r="K101" s="104"/>
      <c r="L101" s="104"/>
      <c r="M101" s="104"/>
      <c r="N101" s="104"/>
      <c r="O101" s="104"/>
    </row>
  </sheetData>
  <mergeCells count="61">
    <mergeCell ref="B20:F20"/>
    <mergeCell ref="A21:B23"/>
    <mergeCell ref="C21:C23"/>
    <mergeCell ref="C39:G39"/>
    <mergeCell ref="A33:B33"/>
    <mergeCell ref="C33:G33"/>
    <mergeCell ref="A24:B24"/>
    <mergeCell ref="A34:B43"/>
    <mergeCell ref="F21:F23"/>
    <mergeCell ref="G21:G23"/>
    <mergeCell ref="D21:D23"/>
    <mergeCell ref="E21:E23"/>
    <mergeCell ref="L84:R84"/>
    <mergeCell ref="L86:W86"/>
    <mergeCell ref="C54:G54"/>
    <mergeCell ref="C51:G51"/>
    <mergeCell ref="C50:G50"/>
    <mergeCell ref="A61:G61"/>
    <mergeCell ref="B62:G62"/>
    <mergeCell ref="K73:V73"/>
    <mergeCell ref="L78:R78"/>
    <mergeCell ref="B71:G71"/>
    <mergeCell ref="L80:R80"/>
    <mergeCell ref="L81:R81"/>
    <mergeCell ref="B68:G68"/>
    <mergeCell ref="L79:R79"/>
    <mergeCell ref="K74:V74"/>
    <mergeCell ref="L75:R75"/>
    <mergeCell ref="L76:R76"/>
    <mergeCell ref="L77:R77"/>
    <mergeCell ref="L82:R82"/>
    <mergeCell ref="L83:R83"/>
    <mergeCell ref="A98:H98"/>
    <mergeCell ref="A99:H99"/>
    <mergeCell ref="A100:H100"/>
    <mergeCell ref="A101:H101"/>
    <mergeCell ref="A95:H95"/>
    <mergeCell ref="A97:H97"/>
    <mergeCell ref="A1:H1"/>
    <mergeCell ref="A2:H2"/>
    <mergeCell ref="A3:H3"/>
    <mergeCell ref="A17:H17"/>
    <mergeCell ref="A19:H19"/>
    <mergeCell ref="E5:H7"/>
    <mergeCell ref="H21:H23"/>
    <mergeCell ref="A28:G28"/>
    <mergeCell ref="A31:H31"/>
    <mergeCell ref="A45:H45"/>
    <mergeCell ref="A47:H47"/>
    <mergeCell ref="A57:H57"/>
    <mergeCell ref="C32:D32"/>
    <mergeCell ref="E32:F32"/>
    <mergeCell ref="A49:B49"/>
    <mergeCell ref="C49:G49"/>
    <mergeCell ref="C53:G53"/>
    <mergeCell ref="A50:B54"/>
    <mergeCell ref="A59:H59"/>
    <mergeCell ref="A87:H87"/>
    <mergeCell ref="A89:G89"/>
    <mergeCell ref="A94:H94"/>
    <mergeCell ref="B88:H88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Мира 16</vt:lpstr>
      <vt:lpstr>'Мира 16'!Область_печати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2018-03-28T09:41:21Z</dcterms:modified>
</cp:coreProperties>
</file>