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Мира 5" sheetId="47" r:id="rId3"/>
  </sheets>
  <definedNames>
    <definedName name="_xlnm.Print_Area" localSheetId="2">'Мира 5'!$A$1:$H$96</definedName>
    <definedName name="_xlnm.Print_Area" localSheetId="0">Основное!$A$1:$J$30</definedName>
  </definedNames>
  <calcPr calcId="124519"/>
</workbook>
</file>

<file path=xl/calcChain.xml><?xml version="1.0" encoding="utf-8"?>
<calcChain xmlns="http://schemas.openxmlformats.org/spreadsheetml/2006/main">
  <c r="H39" i="47"/>
  <c r="H63"/>
  <c r="H47"/>
  <c r="H40"/>
  <c r="H61"/>
  <c r="H34"/>
  <c r="H37"/>
  <c r="H62"/>
  <c r="H66"/>
  <c r="F24"/>
  <c r="H24"/>
  <c r="H49"/>
  <c r="K60"/>
  <c r="H64"/>
  <c r="H67"/>
  <c r="H68"/>
  <c r="H69"/>
  <c r="H70"/>
  <c r="H71"/>
  <c r="H72"/>
  <c r="H73"/>
  <c r="H74"/>
  <c r="H75"/>
  <c r="H76"/>
  <c r="H77"/>
  <c r="H78"/>
  <c r="H79"/>
  <c r="H80"/>
  <c r="G87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  <c r="H65" i="47"/>
  <c r="H60"/>
  <c r="H58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<sst xmlns="http://schemas.openxmlformats.org/spreadsheetml/2006/main" count="212" uniqueCount="155">
  <si>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</si>
  <si>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</si>
  <si>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</si>
  <si>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</si>
  <si>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</si>
  <si>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</si>
  <si>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</si>
  <si>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</si>
  <si>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</si>
  <si>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</si>
  <si>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</si>
  <si>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</si>
  <si>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</si>
  <si>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</si>
  <si>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</si>
  <si>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</si>
  <si>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</si>
  <si>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</si>
  <si>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</si>
  <si>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</si>
  <si>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</si>
  <si>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</si>
  <si>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</si>
  <si>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</si>
  <si>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</si>
  <si>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</si>
  <si>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</si>
  <si>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</si>
  <si>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</si>
  <si>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</si>
  <si>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</si>
  <si>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</si>
  <si>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</si>
  <si>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</si>
  <si>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</si>
  <si>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</si>
  <si>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</si>
  <si>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</si>
  <si>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</si>
  <si>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</si>
  <si>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</si>
  <si>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</si>
  <si>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</si>
  <si>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</si>
  <si>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</si>
  <si>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</si>
  <si>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</si>
  <si>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</si>
  <si>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</si>
  <si>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</si>
  <si>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</si>
  <si>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</si>
  <si>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</si>
  <si>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</si>
  <si>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</si>
  <si>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</si>
  <si>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</si>
  <si>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</si>
  <si>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</si>
  <si>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</si>
  <si>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</si>
  <si>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</si>
  <si>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</si>
  <si>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</si>
  <si>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</si>
  <si>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</si>
  <si>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</si>
  <si>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</si>
  <si>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</si>
  <si>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</si>
  <si>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</si>
  <si>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</si>
  <si>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Мира 5 </t>
  </si>
  <si>
    <t>Площадь подъезда - 478 кв. м</t>
  </si>
  <si>
    <t>Площадь подвала - 580,4 кв. м</t>
  </si>
  <si>
    <t>Площадь кровли - 590,4 кв. м</t>
  </si>
  <si>
    <t>Площадь газона - 360 кв. м</t>
  </si>
  <si>
    <t>Нормативная численность обслуживающего персонала  - 1,4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</si>
  <si>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</si>
  <si>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</si>
  <si>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</si>
  <si>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</si>
  <si>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</si>
  <si>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</si>
  <si>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</si>
  <si>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</si>
  <si>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</si>
  <si>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</si>
  <si>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</si>
  <si>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</si>
  <si>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</si>
  <si>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</si>
  <si>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</si>
  <si>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</si>
  <si>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</si>
  <si>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</si>
  <si>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</si>
  <si>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</si>
  <si>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</si>
  <si>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</si>
  <si>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</si>
  <si>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</si>
  <si>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</si>
  <si>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</si>
  <si>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</si>
  <si>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</si>
  <si>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</si>
  <si>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ул.Мира д.5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</si>
  <si>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</si>
  <si>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</si>
  <si>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</si>
  <si>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</si>
  <si>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</si>
  <si>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</si>
  <si>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</si>
  <si>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</si>
  <si>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</si>
  <si>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</si>
  <si>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</si>
  <si>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</si>
  <si>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</si>
  <si>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 xml:space="preserve">ремонт электрооборудования </t>
  </si>
  <si>
    <t>Замена электрооборудования (эл.лампы)</t>
  </si>
  <si>
    <t>Ремонт кровли</t>
  </si>
  <si>
    <t>Дополнительные доходы (реклама в лифте,размещение оборудования сотовой связи),руб.</t>
  </si>
  <si>
    <t>Замена автоматических выключателей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</si>
  <si>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</si>
  <si>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</si>
  <si>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Общая площадь дома - 4848,90 кв. м</t>
  </si>
  <si>
    <t>Общая площадь квартир -3781,10 кв.м.</t>
  </si>
  <si>
    <t>Доходы полученные от размещения рекламы и предоставления места под аренду в многоквартирном доме №5 по ул.Мира представлены в таблице №5</t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</si>
  <si>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</si>
  <si>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</si>
  <si>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</si>
  <si>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 об исполнении договора управления жилым домом №5 по ул.Мира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</si>
  <si>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</si>
  <si>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</si>
  <si>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</si>
  <si>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</si>
  <si>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</si>
  <si>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>Движение денежных средств по статье текущий ремонт за 2017г.</t>
  </si>
  <si>
    <t>В 2017 году были произведены следующие виды работ по текущему ремонту</t>
  </si>
  <si>
    <t>В таблице №1 приведено движение денежных средств по статье текущий ремонт  по лицевому счету дома №5 по ул.Мира за 2017г.</t>
  </si>
  <si>
    <t>В ходе плановых осмотров, а также на основании обращений собственников помещений жилого дома №5 по ул.Мира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</si>
  <si>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Окраска мусорных контейнеров,скамеек,дверей</t>
  </si>
  <si>
    <t>Покос травы</t>
  </si>
  <si>
    <t>ремонт общестроительный</t>
  </si>
  <si>
    <t>Смена мусорного клапана</t>
  </si>
  <si>
    <t>Замена светильника,трансформатора,эл.сч.,кронштейн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</si>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</sst>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6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9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2" fillId="0" borderId="4" xfId="2" applyFont="1" applyBorder="1" applyAlignment="1"/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/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0" fontId="20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1" fontId="31" fillId="0" borderId="4" xfId="2" applyNumberFormat="1" applyFont="1" applyBorder="1" applyAlignment="1">
      <alignment horizontal="right"/>
    </xf>
    <xf numFmtId="0" fontId="7" fillId="0" borderId="0" xfId="2" applyFont="1">
      <alignment horizontal="left"/>
    </xf>
    <xf numFmtId="0" fontId="31" fillId="0" borderId="0" xfId="2" applyFont="1" applyAlignment="1">
      <alignment horizontal="justify" wrapText="1"/>
    </xf>
    <xf numFmtId="2" fontId="35" fillId="0" borderId="0" xfId="1" applyNumberFormat="1" applyFont="1" applyAlignment="1" applyProtection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31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31" fillId="0" borderId="0" xfId="2" applyFont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33" fillId="0" borderId="0" xfId="2" applyFont="1">
      <alignment horizontal="left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6" fillId="0" borderId="0" xfId="2" applyFont="1" applyBorder="1" applyAlignment="1">
      <alignment horizontal="left"/>
    </xf>
    <xf numFmtId="0" fontId="22" fillId="0" borderId="0" xfId="2" applyFont="1" applyAlignment="1">
      <alignment horizontal="center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33" fillId="0" borderId="11" xfId="2" applyFont="1" applyBorder="1" applyAlignment="1">
      <alignment horizontal="left"/>
    </xf>
    <xf numFmtId="0" fontId="33" fillId="0" borderId="15" xfId="2" applyFont="1" applyBorder="1" applyAlignment="1">
      <alignment horizontal="left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20" fillId="0" borderId="1" xfId="0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22" fillId="0" borderId="7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4</v>
      </c>
      <c r="B1" s="8" t="s">
        <v>19</v>
      </c>
      <c r="C1" s="26"/>
      <c r="D1" s="22" t="s">
        <v>20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43</v>
      </c>
      <c r="C2" s="27">
        <v>1</v>
      </c>
      <c r="D2" s="23">
        <v>9509.18</v>
      </c>
      <c r="E2"/>
      <c r="F2" s="21"/>
      <c r="G2" s="140"/>
      <c r="H2" s="42"/>
      <c r="I2" s="30"/>
      <c r="J2" s="31"/>
      <c r="K2" s="32"/>
    </row>
    <row r="3" spans="1:11" ht="15">
      <c r="A3" s="7">
        <v>2</v>
      </c>
      <c r="B3" s="18" t="s">
        <v>44</v>
      </c>
      <c r="C3" s="27">
        <v>2</v>
      </c>
      <c r="D3" s="23">
        <v>2191.1</v>
      </c>
      <c r="E3"/>
      <c r="F3" s="21"/>
      <c r="G3" s="140"/>
      <c r="H3" s="42"/>
      <c r="I3" s="33"/>
      <c r="J3" s="31"/>
      <c r="K3" s="32"/>
    </row>
    <row r="4" spans="1:11" ht="15">
      <c r="A4" s="7">
        <v>3</v>
      </c>
      <c r="B4" s="19" t="s">
        <v>45</v>
      </c>
      <c r="C4" s="27">
        <v>3</v>
      </c>
      <c r="D4" s="23">
        <v>7702.2</v>
      </c>
      <c r="E4"/>
      <c r="F4" s="21"/>
      <c r="G4" s="140"/>
      <c r="H4" s="42"/>
      <c r="I4" s="33"/>
      <c r="J4" s="31"/>
      <c r="K4" s="32"/>
    </row>
    <row r="5" spans="1:11" ht="15">
      <c r="A5" s="7">
        <v>4</v>
      </c>
      <c r="B5" s="19" t="s">
        <v>46</v>
      </c>
      <c r="C5" s="27">
        <v>4</v>
      </c>
      <c r="D5" s="23">
        <v>5475.7</v>
      </c>
      <c r="E5"/>
      <c r="F5" s="21"/>
      <c r="G5" s="140"/>
      <c r="H5" s="42"/>
      <c r="I5" s="33"/>
      <c r="J5" s="31"/>
      <c r="K5" s="32"/>
    </row>
    <row r="6" spans="1:11" ht="15">
      <c r="A6" s="7">
        <v>5</v>
      </c>
      <c r="B6" s="19" t="s">
        <v>47</v>
      </c>
      <c r="C6" s="27">
        <v>5</v>
      </c>
      <c r="D6" s="23">
        <v>3846.1</v>
      </c>
      <c r="E6"/>
      <c r="F6" s="21"/>
      <c r="G6" s="140"/>
      <c r="H6" s="43"/>
      <c r="I6" s="33"/>
      <c r="J6" s="31"/>
      <c r="K6" s="32"/>
    </row>
    <row r="7" spans="1:11" ht="15">
      <c r="A7" s="7">
        <v>6</v>
      </c>
      <c r="B7" s="19" t="s">
        <v>48</v>
      </c>
      <c r="C7" s="27">
        <v>6</v>
      </c>
      <c r="D7" s="23">
        <v>3645.7</v>
      </c>
      <c r="E7"/>
      <c r="F7" s="21"/>
      <c r="G7" s="140"/>
      <c r="H7" s="42"/>
      <c r="I7" s="33"/>
      <c r="J7" s="31"/>
      <c r="K7" s="32"/>
    </row>
    <row r="8" spans="1:11" ht="15">
      <c r="A8" s="7">
        <v>7</v>
      </c>
      <c r="B8" s="19" t="s">
        <v>49</v>
      </c>
      <c r="C8" s="27">
        <v>7</v>
      </c>
      <c r="D8" s="23">
        <v>8242.7000000000007</v>
      </c>
      <c r="E8"/>
      <c r="F8" s="21"/>
      <c r="G8" s="140"/>
      <c r="H8" s="42"/>
      <c r="I8" s="33"/>
      <c r="J8" s="31"/>
      <c r="K8" s="32"/>
    </row>
    <row r="9" spans="1:11" ht="15">
      <c r="A9" s="7">
        <v>8</v>
      </c>
      <c r="B9" s="19" t="s">
        <v>50</v>
      </c>
      <c r="C9" s="27">
        <v>8</v>
      </c>
      <c r="D9" s="23">
        <v>7234.6</v>
      </c>
      <c r="E9"/>
      <c r="F9" s="21"/>
      <c r="G9" s="140"/>
      <c r="H9" s="42"/>
      <c r="I9" s="33"/>
      <c r="J9" s="31"/>
      <c r="K9" s="32"/>
    </row>
    <row r="10" spans="1:11" ht="15">
      <c r="A10" s="7">
        <v>9</v>
      </c>
      <c r="B10" s="19" t="s">
        <v>51</v>
      </c>
      <c r="C10" s="27">
        <v>9</v>
      </c>
      <c r="D10" s="23">
        <v>5745.36</v>
      </c>
      <c r="E10"/>
      <c r="F10" s="21"/>
      <c r="G10" s="140"/>
      <c r="H10" s="42"/>
      <c r="I10" s="33"/>
      <c r="J10" s="31"/>
      <c r="K10" s="32"/>
    </row>
    <row r="11" spans="1:11" ht="15">
      <c r="A11" s="7">
        <v>10</v>
      </c>
      <c r="B11" s="19" t="s">
        <v>52</v>
      </c>
      <c r="C11" s="27">
        <v>10</v>
      </c>
      <c r="D11" s="23">
        <v>5755.42</v>
      </c>
      <c r="E11"/>
      <c r="F11" s="21"/>
      <c r="G11" s="140"/>
      <c r="H11" s="42"/>
      <c r="I11" s="33"/>
      <c r="J11" s="31"/>
      <c r="K11" s="32"/>
    </row>
    <row r="12" spans="1:11" ht="15">
      <c r="A12" s="7">
        <v>11</v>
      </c>
      <c r="B12" s="19" t="s">
        <v>53</v>
      </c>
      <c r="C12" s="27">
        <v>11</v>
      </c>
      <c r="D12" s="23">
        <v>5376.08</v>
      </c>
      <c r="E12"/>
      <c r="F12" s="21"/>
      <c r="G12" s="140"/>
      <c r="H12" s="42"/>
      <c r="I12" s="33"/>
      <c r="J12" s="31"/>
      <c r="K12" s="32"/>
    </row>
    <row r="13" spans="1:11" ht="15">
      <c r="A13" s="7">
        <v>12</v>
      </c>
      <c r="B13" s="19" t="s">
        <v>54</v>
      </c>
      <c r="C13" s="27">
        <v>12</v>
      </c>
      <c r="D13" s="23">
        <v>5736.67</v>
      </c>
      <c r="E13"/>
      <c r="F13" s="21"/>
      <c r="G13" s="140"/>
      <c r="H13" s="42"/>
      <c r="I13" s="33"/>
      <c r="J13" s="31"/>
      <c r="K13" s="32"/>
    </row>
    <row r="14" spans="1:11" ht="15">
      <c r="A14" s="7">
        <v>13</v>
      </c>
      <c r="B14" s="19" t="s">
        <v>55</v>
      </c>
      <c r="C14" s="27">
        <v>13</v>
      </c>
      <c r="D14" s="23">
        <v>5676.9</v>
      </c>
      <c r="E14"/>
      <c r="F14" s="21"/>
      <c r="G14" s="140"/>
      <c r="H14" s="33"/>
      <c r="I14" s="34"/>
      <c r="J14" s="31"/>
      <c r="K14" s="32"/>
    </row>
    <row r="15" spans="1:11" ht="15">
      <c r="A15" s="7">
        <v>14</v>
      </c>
      <c r="B15" s="19" t="s">
        <v>56</v>
      </c>
      <c r="C15" s="27">
        <v>14</v>
      </c>
      <c r="D15" s="23">
        <v>10517.5</v>
      </c>
      <c r="E15"/>
      <c r="F15" s="21"/>
      <c r="G15" s="140"/>
      <c r="H15" s="42"/>
      <c r="I15" s="33"/>
      <c r="J15" s="31"/>
      <c r="K15" s="32"/>
    </row>
    <row r="16" spans="1:11" ht="15">
      <c r="A16" s="7">
        <v>15</v>
      </c>
      <c r="B16" s="19" t="s">
        <v>57</v>
      </c>
      <c r="C16" s="27">
        <v>15</v>
      </c>
      <c r="D16" s="23">
        <v>6421.6</v>
      </c>
      <c r="E16"/>
      <c r="F16" s="21"/>
      <c r="G16" s="140"/>
      <c r="H16" s="42"/>
      <c r="I16" s="35"/>
      <c r="J16" s="31"/>
      <c r="K16" s="32"/>
    </row>
    <row r="17" spans="1:14" ht="15">
      <c r="A17" s="7">
        <v>16</v>
      </c>
      <c r="B17" s="19" t="s">
        <v>58</v>
      </c>
      <c r="C17" s="27">
        <v>16</v>
      </c>
      <c r="D17" s="23">
        <v>6225.33</v>
      </c>
      <c r="E17"/>
      <c r="F17" s="21"/>
      <c r="G17" s="140"/>
      <c r="H17" s="43"/>
      <c r="I17" s="36"/>
      <c r="J17" s="31"/>
      <c r="K17" s="32"/>
    </row>
    <row r="18" spans="1:14" ht="15">
      <c r="A18" s="7">
        <v>17</v>
      </c>
      <c r="B18" s="19" t="s">
        <v>59</v>
      </c>
      <c r="C18" s="27">
        <v>17</v>
      </c>
      <c r="D18" s="23">
        <v>3781.1</v>
      </c>
      <c r="E18"/>
      <c r="F18" s="21"/>
      <c r="G18" s="140"/>
      <c r="H18" s="43"/>
      <c r="I18" s="36"/>
      <c r="J18" s="31"/>
      <c r="K18" s="32"/>
    </row>
    <row r="19" spans="1:14" ht="15">
      <c r="A19" s="7">
        <v>18</v>
      </c>
      <c r="B19" s="19" t="s">
        <v>60</v>
      </c>
      <c r="C19" s="27">
        <v>18</v>
      </c>
      <c r="D19" s="23">
        <v>3641.11</v>
      </c>
      <c r="E19"/>
      <c r="F19" s="21"/>
      <c r="G19" s="140"/>
      <c r="H19" s="43"/>
      <c r="I19" s="36"/>
      <c r="J19" s="31"/>
      <c r="K19" s="37"/>
    </row>
    <row r="20" spans="1:14" ht="15">
      <c r="A20" s="7">
        <v>19</v>
      </c>
      <c r="B20" s="19" t="s">
        <v>61</v>
      </c>
      <c r="C20" s="27">
        <v>19</v>
      </c>
      <c r="D20" s="23">
        <v>5477.19</v>
      </c>
      <c r="E20"/>
      <c r="F20" s="21"/>
      <c r="G20" s="140"/>
      <c r="H20" s="44"/>
      <c r="I20" s="38"/>
      <c r="J20" s="39"/>
      <c r="K20" s="40"/>
    </row>
    <row r="21" spans="1:14" ht="15">
      <c r="A21" s="7">
        <v>20</v>
      </c>
      <c r="B21" s="19" t="s">
        <v>62</v>
      </c>
      <c r="C21" s="27">
        <v>20</v>
      </c>
      <c r="D21" s="23">
        <v>7276.2</v>
      </c>
      <c r="E21"/>
      <c r="F21" s="21"/>
      <c r="G21" s="140"/>
    </row>
    <row r="22" spans="1:14" ht="15">
      <c r="A22" s="7">
        <v>21</v>
      </c>
      <c r="B22" s="19" t="s">
        <v>63</v>
      </c>
      <c r="C22" s="27">
        <v>21</v>
      </c>
      <c r="D22" s="23">
        <v>11395.2</v>
      </c>
      <c r="E22"/>
      <c r="F22" s="21"/>
      <c r="G22" s="140"/>
    </row>
    <row r="23" spans="1:14" ht="15">
      <c r="A23" s="7">
        <v>22</v>
      </c>
      <c r="B23" s="19" t="s">
        <v>64</v>
      </c>
      <c r="C23" s="27">
        <v>22</v>
      </c>
      <c r="D23" s="23">
        <v>5370.99</v>
      </c>
      <c r="E23"/>
      <c r="F23" s="21"/>
      <c r="G23" s="140"/>
    </row>
    <row r="24" spans="1:14" ht="15">
      <c r="A24" s="7">
        <v>23</v>
      </c>
      <c r="B24" s="19" t="s">
        <v>65</v>
      </c>
      <c r="C24" s="27">
        <v>23</v>
      </c>
      <c r="D24" s="23">
        <v>5306.36</v>
      </c>
      <c r="E24"/>
      <c r="F24" s="21"/>
      <c r="G24" s="140"/>
    </row>
    <row r="25" spans="1:14" ht="15">
      <c r="A25" s="7">
        <v>24</v>
      </c>
      <c r="B25" s="19" t="s">
        <v>66</v>
      </c>
      <c r="C25" s="27">
        <v>24</v>
      </c>
      <c r="D25" s="23">
        <v>5284.1</v>
      </c>
      <c r="E25"/>
      <c r="F25" s="21"/>
      <c r="G25" s="140"/>
    </row>
    <row r="26" spans="1:14" ht="15">
      <c r="A26" s="7">
        <v>25</v>
      </c>
      <c r="B26" s="19" t="s">
        <v>67</v>
      </c>
      <c r="C26" s="27">
        <v>25</v>
      </c>
      <c r="D26" s="23">
        <v>4910.4399999999996</v>
      </c>
      <c r="E26"/>
      <c r="F26" s="21"/>
      <c r="G26" s="140"/>
    </row>
    <row r="27" spans="1:14" ht="15">
      <c r="A27" s="7">
        <v>26</v>
      </c>
      <c r="B27" s="19" t="s">
        <v>68</v>
      </c>
      <c r="C27" s="27">
        <v>26</v>
      </c>
      <c r="D27" s="23">
        <v>4954.4399999999996</v>
      </c>
      <c r="E27"/>
      <c r="F27" s="21"/>
      <c r="G27" s="140"/>
    </row>
    <row r="28" spans="1:14" ht="15">
      <c r="A28" s="7">
        <v>27</v>
      </c>
      <c r="B28" s="19" t="s">
        <v>69</v>
      </c>
      <c r="C28" s="27">
        <v>27</v>
      </c>
      <c r="D28" s="23">
        <v>5196.72</v>
      </c>
      <c r="E28"/>
      <c r="F28" s="21"/>
      <c r="G28" s="140"/>
    </row>
    <row r="29" spans="1:14" ht="15">
      <c r="A29" s="7">
        <v>28</v>
      </c>
      <c r="B29" s="19" t="s">
        <v>70</v>
      </c>
      <c r="C29" s="27">
        <v>28</v>
      </c>
      <c r="D29" s="23">
        <v>5430.5</v>
      </c>
      <c r="E29"/>
      <c r="F29" s="21"/>
      <c r="G29" s="140"/>
    </row>
    <row r="30" spans="1:14">
      <c r="A30" s="7"/>
      <c r="B30" s="10" t="s">
        <v>15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4</v>
      </c>
      <c r="G31" s="50" t="s">
        <v>21</v>
      </c>
      <c r="H31" s="51" t="s">
        <v>23</v>
      </c>
      <c r="I31" s="51" t="s">
        <v>24</v>
      </c>
      <c r="J31" s="52" t="s">
        <v>25</v>
      </c>
      <c r="M31" s="133"/>
    </row>
    <row r="32" spans="1:14" s="46" customFormat="1" ht="18.75">
      <c r="C32" s="47"/>
      <c r="E32" s="48"/>
      <c r="F32" s="53">
        <v>1</v>
      </c>
      <c r="G32" s="141" t="s">
        <v>8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42" t="s">
        <v>36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43">
        <f>K33/J33</f>
        <v>1.4044399066758648</v>
      </c>
      <c r="M33" s="49">
        <v>140000</v>
      </c>
      <c r="N33" s="143">
        <f>M33/J33</f>
        <v>0.83668760397711095</v>
      </c>
      <c r="O33" s="49">
        <v>138600</v>
      </c>
      <c r="P33" s="143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30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41" t="s">
        <v>10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41" t="s">
        <v>32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41" t="s">
        <v>28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41" t="s">
        <v>31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41" t="s">
        <v>12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41" t="s">
        <v>37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41" t="s">
        <v>38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41" t="s">
        <v>29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41" t="s">
        <v>40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41" t="s">
        <v>13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41" t="s">
        <v>26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41" t="s">
        <v>27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42" t="s">
        <v>14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22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133</v>
      </c>
    </row>
    <row r="54" spans="3:13">
      <c r="G54" s="105"/>
      <c r="H54" s="105"/>
      <c r="I54" s="105"/>
      <c r="J54" s="105"/>
      <c r="K54" s="105"/>
      <c r="L54" s="105"/>
      <c r="M54" s="105"/>
    </row>
    <row r="55" spans="3:13">
      <c r="G55" s="105"/>
      <c r="H55" s="105"/>
      <c r="I55" s="105"/>
      <c r="J55" s="105"/>
      <c r="K55" s="105"/>
      <c r="L55" s="105"/>
      <c r="M55" s="105"/>
    </row>
    <row r="56" spans="3:13">
      <c r="G56" s="105"/>
      <c r="H56" s="105"/>
      <c r="I56" s="105"/>
      <c r="J56" s="105"/>
      <c r="K56" s="105"/>
      <c r="L56" s="105"/>
      <c r="M56" s="105"/>
    </row>
    <row r="57" spans="3:13">
      <c r="G57" s="105"/>
      <c r="H57" s="105"/>
      <c r="I57" s="105"/>
      <c r="J57" s="105"/>
      <c r="K57" s="105"/>
      <c r="L57" s="105"/>
      <c r="M57" s="105"/>
    </row>
    <row r="58" spans="3:13">
      <c r="G58" s="105"/>
      <c r="H58" s="105"/>
      <c r="I58" s="105"/>
      <c r="J58" s="105"/>
      <c r="K58" s="105"/>
      <c r="L58" s="105"/>
      <c r="M58" s="105"/>
    </row>
    <row r="59" spans="3:13">
      <c r="G59" s="105"/>
      <c r="H59" s="105"/>
      <c r="I59" s="105"/>
      <c r="J59" s="105"/>
      <c r="K59" s="105"/>
      <c r="L59" s="105"/>
      <c r="M59" s="105"/>
    </row>
    <row r="60" spans="3:13">
      <c r="G60" s="105"/>
      <c r="H60" s="105"/>
      <c r="I60" s="105"/>
      <c r="J60" s="105"/>
      <c r="K60" s="105"/>
      <c r="L60" s="105"/>
      <c r="M60" s="105"/>
    </row>
    <row r="61" spans="3:13">
      <c r="G61" s="105"/>
      <c r="H61" s="105"/>
      <c r="I61" s="105"/>
      <c r="J61" s="105"/>
      <c r="K61" s="105"/>
      <c r="L61" s="105"/>
      <c r="M61" s="105"/>
    </row>
    <row r="62" spans="3:13">
      <c r="G62" s="105"/>
      <c r="H62" s="105"/>
      <c r="I62" s="105"/>
      <c r="J62" s="105"/>
      <c r="K62" s="105"/>
      <c r="L62" s="105"/>
      <c r="M62" s="105"/>
    </row>
    <row r="63" spans="3:13">
      <c r="G63" s="105"/>
      <c r="H63" s="105"/>
      <c r="I63" s="105"/>
      <c r="J63" s="105"/>
      <c r="K63" s="105"/>
      <c r="L63" s="105"/>
      <c r="M63" s="105"/>
    </row>
    <row r="64" spans="3:13">
      <c r="G64" s="105"/>
      <c r="H64" s="105"/>
      <c r="I64" s="105"/>
      <c r="J64" s="105"/>
      <c r="K64" s="105"/>
      <c r="L64" s="105"/>
      <c r="M64" s="105"/>
    </row>
    <row r="65" spans="7:18"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7" spans="7:18"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4</v>
      </c>
      <c r="G1" s="9" t="s">
        <v>21</v>
      </c>
      <c r="H1" s="8" t="s">
        <v>23</v>
      </c>
      <c r="I1" s="8" t="s">
        <v>24</v>
      </c>
      <c r="J1" s="12" t="s">
        <v>25</v>
      </c>
    </row>
    <row r="2" spans="1:10" ht="15">
      <c r="A2" s="7">
        <v>1</v>
      </c>
      <c r="B2" s="19" t="s">
        <v>60</v>
      </c>
      <c r="C2" s="23">
        <v>3641.1</v>
      </c>
      <c r="F2" s="15">
        <v>1</v>
      </c>
      <c r="G2" s="13" t="s">
        <v>39</v>
      </c>
      <c r="H2" s="7">
        <v>0</v>
      </c>
      <c r="I2" s="14">
        <f>H2/J2</f>
        <v>0</v>
      </c>
      <c r="J2" s="134">
        <v>8551.5400000000009</v>
      </c>
    </row>
    <row r="3" spans="1:10" ht="15">
      <c r="A3" s="7">
        <v>2</v>
      </c>
      <c r="B3" s="19" t="s">
        <v>67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57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4</v>
      </c>
      <c r="G13" s="9" t="s">
        <v>21</v>
      </c>
      <c r="H13" s="8" t="s">
        <v>23</v>
      </c>
      <c r="I13" s="8" t="s">
        <v>24</v>
      </c>
      <c r="J13" s="12" t="s">
        <v>25</v>
      </c>
    </row>
    <row r="14" spans="1:10" ht="15">
      <c r="B14" s="19" t="s">
        <v>58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78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79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43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44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45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46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47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48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49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50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51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52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53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54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55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56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57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58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59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60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61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62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63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64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65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66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67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68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69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70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customWidth="1"/>
    <col min="2" max="2" width="11.85546875" customWidth="1"/>
    <col min="3" max="4" width="13.140625" customWidth="1"/>
    <col min="5" max="5" width="15.42578125" customWidth="1"/>
    <col min="6" max="6" width="14.42578125" customWidth="1"/>
    <col min="7" max="7" width="16.28515625" customWidth="1"/>
    <col min="8" max="8" width="16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202" t="s">
        <v>104</v>
      </c>
      <c r="B1" s="202"/>
      <c r="C1" s="202"/>
      <c r="D1" s="202"/>
      <c r="E1" s="202"/>
      <c r="F1" s="202"/>
      <c r="G1" s="202"/>
      <c r="H1" s="202"/>
      <c r="I1" s="61"/>
      <c r="J1" s="61"/>
      <c r="K1" s="61"/>
      <c r="L1" s="61"/>
      <c r="M1" s="61"/>
      <c r="N1" s="61"/>
      <c r="O1" s="61"/>
    </row>
    <row r="2" spans="1:16" ht="18">
      <c r="A2" s="202" t="s">
        <v>134</v>
      </c>
      <c r="B2" s="202"/>
      <c r="C2" s="202"/>
      <c r="D2" s="202"/>
      <c r="E2" s="202"/>
      <c r="F2" s="202"/>
      <c r="G2" s="202"/>
      <c r="H2" s="202"/>
      <c r="I2" s="61"/>
      <c r="J2" s="61"/>
      <c r="K2" s="61"/>
      <c r="L2" s="61"/>
      <c r="M2" s="61"/>
      <c r="N2" s="61"/>
      <c r="O2" s="61"/>
    </row>
    <row r="3" spans="1:16" ht="18">
      <c r="A3" s="203" t="s">
        <v>135</v>
      </c>
      <c r="B3" s="203"/>
      <c r="C3" s="203"/>
      <c r="D3" s="203"/>
      <c r="E3" s="203"/>
      <c r="F3" s="203"/>
      <c r="G3" s="203"/>
      <c r="H3" s="203"/>
      <c r="I3" s="62"/>
      <c r="J3" s="62"/>
      <c r="K3" s="62"/>
      <c r="L3" s="62"/>
      <c r="M3" s="62"/>
      <c r="N3" s="62"/>
      <c r="O3" s="62"/>
    </row>
    <row r="4" spans="1:16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72</v>
      </c>
      <c r="B5" s="64"/>
      <c r="C5" s="64"/>
      <c r="D5" s="64"/>
      <c r="E5" s="146" t="s">
        <v>136</v>
      </c>
      <c r="F5" s="146"/>
      <c r="G5" s="146"/>
      <c r="H5" s="146"/>
      <c r="I5" s="67"/>
      <c r="J5" s="67"/>
    </row>
    <row r="6" spans="1:16" s="66" customFormat="1" ht="14.25">
      <c r="A6" s="64" t="s">
        <v>0</v>
      </c>
      <c r="B6" s="64"/>
      <c r="C6" s="64"/>
      <c r="D6" s="64"/>
      <c r="E6" s="146"/>
      <c r="F6" s="146"/>
      <c r="G6" s="146"/>
      <c r="H6" s="146"/>
      <c r="I6" s="67"/>
      <c r="J6" s="67"/>
    </row>
    <row r="7" spans="1:16" s="66" customFormat="1" ht="27" customHeight="1">
      <c r="A7" s="64" t="s">
        <v>128</v>
      </c>
      <c r="B7" s="64"/>
      <c r="C7" s="64"/>
      <c r="D7" s="64"/>
      <c r="E7" s="146"/>
      <c r="F7" s="146"/>
      <c r="G7" s="146"/>
      <c r="H7" s="146"/>
      <c r="I7" s="67"/>
      <c r="J7" s="67"/>
    </row>
    <row r="8" spans="1:16" s="66" customFormat="1" ht="14.25">
      <c r="A8" s="64" t="s">
        <v>129</v>
      </c>
      <c r="B8" s="64"/>
      <c r="C8" s="64"/>
      <c r="D8" s="64"/>
      <c r="E8" s="67"/>
      <c r="F8" s="67"/>
      <c r="G8" s="67"/>
      <c r="H8" s="67"/>
      <c r="I8" s="65"/>
      <c r="J8" s="65"/>
    </row>
    <row r="9" spans="1:16" s="66" customFormat="1" ht="14.25">
      <c r="A9" s="64" t="s">
        <v>1</v>
      </c>
      <c r="B9" s="64"/>
      <c r="C9" s="64"/>
      <c r="D9" s="64"/>
      <c r="E9" s="65" t="s">
        <v>80</v>
      </c>
      <c r="F9" s="67"/>
      <c r="G9" s="67"/>
      <c r="H9" s="67"/>
      <c r="I9" s="67"/>
      <c r="J9" s="67"/>
    </row>
    <row r="10" spans="1:16" s="66" customFormat="1" ht="14.25">
      <c r="A10" s="64" t="s">
        <v>2</v>
      </c>
      <c r="B10" s="64"/>
      <c r="C10" s="64"/>
      <c r="D10" s="64"/>
      <c r="F10" s="65"/>
      <c r="G10" s="65"/>
      <c r="H10" s="65"/>
      <c r="I10" s="65"/>
      <c r="J10" s="65"/>
    </row>
    <row r="11" spans="1:16" s="66" customFormat="1" ht="14.25">
      <c r="A11" s="64" t="s">
        <v>3</v>
      </c>
      <c r="B11" s="64"/>
      <c r="C11" s="64"/>
      <c r="D11" s="64"/>
      <c r="E11" s="64" t="s">
        <v>81</v>
      </c>
      <c r="F11" s="64"/>
      <c r="G11" s="64" t="s">
        <v>137</v>
      </c>
      <c r="I11" s="64"/>
      <c r="J11" s="64"/>
    </row>
    <row r="12" spans="1:16" s="66" customFormat="1" ht="14.25">
      <c r="A12" s="64" t="s">
        <v>73</v>
      </c>
      <c r="B12" s="64"/>
      <c r="C12" s="64"/>
      <c r="D12" s="64"/>
      <c r="E12" s="64" t="s">
        <v>82</v>
      </c>
      <c r="F12" s="64"/>
      <c r="G12" s="64" t="s">
        <v>110</v>
      </c>
      <c r="I12" s="64"/>
      <c r="J12" s="64"/>
    </row>
    <row r="13" spans="1:16" s="66" customFormat="1" ht="14.25">
      <c r="A13" s="64" t="s">
        <v>74</v>
      </c>
      <c r="B13" s="64"/>
      <c r="C13" s="64"/>
      <c r="D13" s="64"/>
      <c r="E13" s="64" t="s">
        <v>83</v>
      </c>
      <c r="F13" s="64"/>
      <c r="G13" s="64" t="s">
        <v>138</v>
      </c>
      <c r="I13" s="64"/>
      <c r="J13" s="64"/>
    </row>
    <row r="14" spans="1:16" s="66" customFormat="1" ht="14.25">
      <c r="A14" s="64" t="s">
        <v>75</v>
      </c>
      <c r="B14" s="64"/>
      <c r="C14" s="64"/>
      <c r="D14" s="64"/>
      <c r="E14" s="64" t="s">
        <v>84</v>
      </c>
      <c r="F14" s="64"/>
      <c r="G14" s="64" t="s">
        <v>85</v>
      </c>
      <c r="I14" s="64"/>
      <c r="J14" s="64"/>
    </row>
    <row r="15" spans="1:16" s="66" customFormat="1" ht="14.25">
      <c r="A15" s="64" t="s">
        <v>76</v>
      </c>
      <c r="B15" s="64"/>
      <c r="C15" s="64"/>
      <c r="D15" s="64"/>
      <c r="E15" s="64" t="s">
        <v>86</v>
      </c>
      <c r="F15" s="64"/>
      <c r="G15" s="64" t="s">
        <v>139</v>
      </c>
      <c r="I15" s="64"/>
      <c r="J15" s="64"/>
    </row>
    <row r="16" spans="1:16" ht="18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</row>
    <row r="17" spans="1:16" ht="30" customHeight="1">
      <c r="A17" s="156" t="s">
        <v>142</v>
      </c>
      <c r="B17" s="156"/>
      <c r="C17" s="156"/>
      <c r="D17" s="156"/>
      <c r="E17" s="156"/>
      <c r="F17" s="156"/>
      <c r="G17" s="156"/>
      <c r="H17" s="156"/>
      <c r="I17" s="67"/>
      <c r="J17" s="67"/>
      <c r="K17" s="71"/>
      <c r="L17" s="71"/>
      <c r="M17" s="71"/>
      <c r="N17" s="71"/>
      <c r="O17" s="71"/>
      <c r="P17" s="71"/>
    </row>
    <row r="18" spans="1:16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152" t="s">
        <v>140</v>
      </c>
      <c r="B19" s="152"/>
      <c r="C19" s="152"/>
      <c r="D19" s="152"/>
      <c r="E19" s="152"/>
      <c r="F19" s="152"/>
      <c r="G19" s="152"/>
      <c r="H19" s="152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158"/>
      <c r="C20" s="158"/>
      <c r="D20" s="158"/>
      <c r="E20" s="158"/>
      <c r="F20" s="158"/>
      <c r="G20" s="74"/>
      <c r="H20" s="107" t="s">
        <v>87</v>
      </c>
      <c r="I20" s="108"/>
      <c r="K20" s="71"/>
      <c r="M20" s="71"/>
      <c r="N20" s="71"/>
      <c r="O20" s="75"/>
    </row>
    <row r="21" spans="1:16" s="66" customFormat="1" ht="15" customHeight="1">
      <c r="A21" s="159" t="s">
        <v>88</v>
      </c>
      <c r="B21" s="160"/>
      <c r="C21" s="196" t="s">
        <v>112</v>
      </c>
      <c r="D21" s="196" t="s">
        <v>89</v>
      </c>
      <c r="E21" s="199" t="s">
        <v>124</v>
      </c>
      <c r="F21" s="159" t="s">
        <v>111</v>
      </c>
      <c r="G21" s="195" t="s">
        <v>90</v>
      </c>
      <c r="H21" s="157" t="s">
        <v>91</v>
      </c>
      <c r="I21" s="131"/>
    </row>
    <row r="22" spans="1:16" s="66" customFormat="1" ht="15" customHeight="1">
      <c r="A22" s="161"/>
      <c r="B22" s="162"/>
      <c r="C22" s="197"/>
      <c r="D22" s="197"/>
      <c r="E22" s="200"/>
      <c r="F22" s="161"/>
      <c r="G22" s="195"/>
      <c r="H22" s="157"/>
      <c r="I22" s="131"/>
    </row>
    <row r="23" spans="1:16" s="66" customFormat="1" ht="89.25" customHeight="1">
      <c r="A23" s="163"/>
      <c r="B23" s="164"/>
      <c r="C23" s="198"/>
      <c r="D23" s="198"/>
      <c r="E23" s="201"/>
      <c r="F23" s="163"/>
      <c r="G23" s="195"/>
      <c r="H23" s="157"/>
      <c r="I23" s="139"/>
    </row>
    <row r="24" spans="1:16" s="125" customFormat="1" ht="14.25">
      <c r="A24" s="207">
        <v>-43450.379451240027</v>
      </c>
      <c r="B24" s="208"/>
      <c r="C24" s="109">
        <v>69990.330000000016</v>
      </c>
      <c r="D24" s="112">
        <v>69166.510000000009</v>
      </c>
      <c r="E24" s="112">
        <v>28670.48</v>
      </c>
      <c r="F24" s="109">
        <f>C24-D24</f>
        <v>823.82000000000698</v>
      </c>
      <c r="G24" s="111">
        <v>8756</v>
      </c>
      <c r="H24" s="110">
        <f>A24+D24+E24-G24-F24</f>
        <v>44806.790548759978</v>
      </c>
      <c r="I24" s="132"/>
      <c r="J24" s="124"/>
    </row>
    <row r="25" spans="1:16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1"/>
      <c r="L25" s="71"/>
      <c r="M25" s="71"/>
      <c r="N25" s="71"/>
      <c r="O25" s="71"/>
      <c r="P25" s="71"/>
    </row>
    <row r="26" spans="1:16" ht="14.25">
      <c r="A26" s="64" t="s">
        <v>141</v>
      </c>
      <c r="B26" s="64"/>
      <c r="C26" s="64"/>
      <c r="D26" s="64"/>
      <c r="E26" s="64"/>
      <c r="F26" s="64"/>
      <c r="G26" s="78"/>
      <c r="H26" s="78"/>
      <c r="I26" s="64"/>
      <c r="J26" s="64"/>
      <c r="K26" s="66"/>
      <c r="L26" s="66"/>
      <c r="M26" s="66"/>
      <c r="N26" s="66"/>
      <c r="O26" s="66"/>
      <c r="P26" s="66"/>
    </row>
    <row r="27" spans="1:16" ht="14.25">
      <c r="A27" s="64" t="s">
        <v>114</v>
      </c>
      <c r="B27" s="64"/>
      <c r="C27" s="64"/>
      <c r="D27" s="64"/>
      <c r="E27" s="64"/>
      <c r="F27" s="64"/>
      <c r="G27" s="78"/>
      <c r="H27" s="78"/>
      <c r="I27" s="64"/>
      <c r="J27" s="66"/>
      <c r="K27" s="66"/>
      <c r="L27" s="66"/>
      <c r="M27" s="66"/>
      <c r="N27" s="66"/>
      <c r="O27" s="66"/>
    </row>
    <row r="28" spans="1:16" ht="15" customHeight="1">
      <c r="A28" s="156" t="s">
        <v>108</v>
      </c>
      <c r="B28" s="156"/>
      <c r="C28" s="156"/>
      <c r="D28" s="156"/>
      <c r="E28" s="156"/>
      <c r="F28" s="156"/>
      <c r="G28" s="156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4.25">
      <c r="A29" s="64" t="s">
        <v>109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33" customFormat="1" ht="15.75">
      <c r="A31" s="154" t="s">
        <v>92</v>
      </c>
      <c r="B31" s="154"/>
      <c r="C31" s="154"/>
      <c r="D31" s="154"/>
      <c r="E31" s="154"/>
      <c r="F31" s="154"/>
      <c r="G31" s="154"/>
      <c r="H31" s="154"/>
      <c r="I31" s="94"/>
      <c r="J31" s="94"/>
    </row>
    <row r="32" spans="1:16" s="33" customFormat="1">
      <c r="A32" s="4"/>
      <c r="B32" s="3"/>
      <c r="C32" s="193"/>
      <c r="D32" s="193"/>
      <c r="E32" s="194"/>
      <c r="F32" s="194"/>
      <c r="G32" s="3"/>
      <c r="H32" s="108" t="s">
        <v>93</v>
      </c>
      <c r="I32" s="108"/>
    </row>
    <row r="33" spans="1:23" s="33" customFormat="1" ht="15.75">
      <c r="A33" s="177" t="s">
        <v>19</v>
      </c>
      <c r="B33" s="178"/>
      <c r="C33" s="179" t="s">
        <v>149</v>
      </c>
      <c r="D33" s="180"/>
      <c r="E33" s="180"/>
      <c r="F33" s="180"/>
      <c r="G33" s="181"/>
      <c r="H33" s="80" t="s">
        <v>94</v>
      </c>
      <c r="L33" s="105"/>
      <c r="M33" s="105"/>
      <c r="N33" s="105"/>
      <c r="O33" s="105"/>
      <c r="P33" s="105"/>
      <c r="Q33" s="105"/>
      <c r="R33" s="105"/>
    </row>
    <row r="34" spans="1:23" s="33" customFormat="1" ht="15" customHeight="1">
      <c r="A34" s="182" t="s">
        <v>107</v>
      </c>
      <c r="B34" s="183"/>
      <c r="C34" s="76" t="s">
        <v>125</v>
      </c>
      <c r="D34" s="77"/>
      <c r="E34" s="77"/>
      <c r="F34" s="77"/>
      <c r="G34" s="77"/>
      <c r="H34" s="127">
        <f>293+1123</f>
        <v>1416</v>
      </c>
      <c r="L34" s="105"/>
      <c r="M34" s="105"/>
      <c r="N34" s="105"/>
      <c r="O34" s="105"/>
      <c r="P34" s="105"/>
      <c r="Q34" s="105"/>
      <c r="R34" s="105"/>
    </row>
    <row r="35" spans="1:23" s="33" customFormat="1" ht="15" customHeight="1">
      <c r="A35" s="184"/>
      <c r="B35" s="185"/>
      <c r="C35" s="76" t="s">
        <v>123</v>
      </c>
      <c r="D35" s="77"/>
      <c r="E35" s="77"/>
      <c r="F35" s="77"/>
      <c r="G35" s="77"/>
      <c r="H35" s="127">
        <v>1542</v>
      </c>
      <c r="L35" s="105"/>
      <c r="M35" s="105"/>
      <c r="N35" s="105"/>
      <c r="O35" s="105"/>
      <c r="P35" s="105"/>
      <c r="Q35" s="105"/>
      <c r="R35" s="105"/>
    </row>
    <row r="36" spans="1:23" s="33" customFormat="1" ht="15" customHeight="1">
      <c r="A36" s="184"/>
      <c r="B36" s="185"/>
      <c r="C36" s="76" t="s">
        <v>147</v>
      </c>
      <c r="D36" s="77"/>
      <c r="E36" s="77"/>
      <c r="F36" s="77"/>
      <c r="G36" s="77"/>
      <c r="H36" s="127">
        <v>5798</v>
      </c>
      <c r="L36" s="105"/>
      <c r="M36" s="105"/>
      <c r="N36" s="105"/>
      <c r="O36" s="105"/>
      <c r="P36" s="105"/>
      <c r="Q36" s="105"/>
      <c r="R36" s="105"/>
    </row>
    <row r="37" spans="1:23" s="33" customFormat="1" ht="15" customHeight="1">
      <c r="A37" s="184"/>
      <c r="B37" s="185"/>
      <c r="C37" s="76"/>
      <c r="D37" s="77"/>
      <c r="E37" s="77"/>
      <c r="F37" s="77"/>
      <c r="G37" s="77"/>
      <c r="H37" s="128">
        <f>SUM(H34:H36)</f>
        <v>8756</v>
      </c>
      <c r="L37" s="105"/>
      <c r="M37" s="105"/>
      <c r="N37" s="105"/>
      <c r="O37" s="105"/>
      <c r="P37" s="105"/>
      <c r="Q37" s="105"/>
      <c r="R37" s="105"/>
    </row>
    <row r="38" spans="1:23" s="33" customFormat="1" ht="15">
      <c r="A38" s="184"/>
      <c r="B38" s="185"/>
      <c r="C38" s="204" t="s">
        <v>150</v>
      </c>
      <c r="D38" s="205"/>
      <c r="E38" s="205"/>
      <c r="F38" s="205"/>
      <c r="G38" s="206"/>
      <c r="H38" s="128"/>
      <c r="L38" s="105"/>
      <c r="M38" s="105"/>
      <c r="N38" s="105"/>
      <c r="O38" s="105"/>
      <c r="P38" s="105"/>
      <c r="Q38" s="105"/>
      <c r="R38" s="105"/>
    </row>
    <row r="39" spans="1:23" s="33" customFormat="1" ht="14.25">
      <c r="A39" s="184"/>
      <c r="B39" s="185"/>
      <c r="C39" s="76" t="s">
        <v>113</v>
      </c>
      <c r="D39" s="77"/>
      <c r="E39" s="77"/>
      <c r="F39" s="77"/>
      <c r="G39" s="77"/>
      <c r="H39" s="127">
        <f>17411+6242</f>
        <v>23653</v>
      </c>
    </row>
    <row r="40" spans="1:23" s="33" customFormat="1" ht="15">
      <c r="A40" s="186"/>
      <c r="B40" s="187"/>
      <c r="C40" s="76" t="s">
        <v>148</v>
      </c>
      <c r="D40" s="126"/>
      <c r="E40" s="126"/>
      <c r="F40" s="126"/>
      <c r="G40" s="126"/>
      <c r="H40" s="127">
        <f>12339+3111</f>
        <v>15450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</row>
    <row r="41" spans="1:23">
      <c r="A41" s="1"/>
      <c r="B41" s="1"/>
      <c r="C41" s="1"/>
      <c r="D41" s="1"/>
      <c r="E41" s="81"/>
      <c r="F41" s="81"/>
      <c r="G41" s="81"/>
      <c r="H41" s="81"/>
      <c r="I41" s="81"/>
      <c r="J41" s="81"/>
    </row>
    <row r="42" spans="1:23" ht="42.75" customHeight="1">
      <c r="A42" s="156" t="s">
        <v>143</v>
      </c>
      <c r="B42" s="156"/>
      <c r="C42" s="156"/>
      <c r="D42" s="156"/>
      <c r="E42" s="156"/>
      <c r="F42" s="156"/>
      <c r="G42" s="156"/>
      <c r="H42" s="156"/>
      <c r="I42" s="67"/>
      <c r="J42" s="67"/>
    </row>
    <row r="43" spans="1:23">
      <c r="A43" s="1"/>
      <c r="B43" s="1"/>
      <c r="C43" s="1"/>
      <c r="D43" s="1"/>
      <c r="E43" s="81"/>
      <c r="F43" s="81"/>
      <c r="G43" s="81"/>
      <c r="H43" s="81"/>
      <c r="I43" s="81"/>
      <c r="J43" s="81"/>
    </row>
    <row r="44" spans="1:23" ht="32.25" customHeight="1">
      <c r="A44" s="150" t="s">
        <v>151</v>
      </c>
      <c r="B44" s="150"/>
      <c r="C44" s="150"/>
      <c r="D44" s="150"/>
      <c r="E44" s="150"/>
      <c r="F44" s="150"/>
      <c r="G44" s="150"/>
      <c r="H44" s="150"/>
      <c r="I44" s="135"/>
      <c r="J44" s="135"/>
      <c r="K44" s="73"/>
      <c r="L44" s="73"/>
      <c r="M44" s="73"/>
      <c r="N44" s="73"/>
      <c r="O44" s="73"/>
      <c r="P44" s="73"/>
    </row>
    <row r="45" spans="1:23" ht="15">
      <c r="A45" s="82"/>
      <c r="B45" s="82"/>
      <c r="C45" s="82"/>
      <c r="D45" s="82"/>
      <c r="E45" s="82"/>
      <c r="F45" s="82"/>
      <c r="G45" s="82"/>
      <c r="H45" s="83" t="s">
        <v>95</v>
      </c>
      <c r="J45" s="82"/>
      <c r="M45" s="82"/>
      <c r="N45" s="82"/>
      <c r="O45" s="82"/>
      <c r="P45" s="82"/>
    </row>
    <row r="46" spans="1:23" ht="15.75">
      <c r="A46" s="179" t="s">
        <v>19</v>
      </c>
      <c r="B46" s="181"/>
      <c r="C46" s="179" t="s">
        <v>149</v>
      </c>
      <c r="D46" s="180"/>
      <c r="E46" s="180"/>
      <c r="F46" s="180"/>
      <c r="G46" s="181"/>
      <c r="H46" s="80" t="s">
        <v>94</v>
      </c>
      <c r="I46" s="82"/>
      <c r="J46" s="82"/>
      <c r="K46" s="82"/>
      <c r="L46" s="82"/>
    </row>
    <row r="47" spans="1:23" ht="15" customHeight="1">
      <c r="A47" s="182" t="s">
        <v>107</v>
      </c>
      <c r="B47" s="183"/>
      <c r="C47" s="174" t="s">
        <v>122</v>
      </c>
      <c r="D47" s="175"/>
      <c r="E47" s="175"/>
      <c r="F47" s="175"/>
      <c r="G47" s="176"/>
      <c r="H47" s="127">
        <f>2084+2738</f>
        <v>4822</v>
      </c>
      <c r="I47" s="82"/>
      <c r="J47" s="82"/>
      <c r="K47" s="82"/>
      <c r="L47" s="82"/>
    </row>
    <row r="48" spans="1:23" ht="15" customHeight="1">
      <c r="A48" s="184"/>
      <c r="B48" s="185"/>
      <c r="C48" s="171" t="s">
        <v>144</v>
      </c>
      <c r="D48" s="172"/>
      <c r="E48" s="172"/>
      <c r="F48" s="172"/>
      <c r="G48" s="173"/>
      <c r="H48" s="127">
        <v>3758</v>
      </c>
      <c r="I48" s="82"/>
      <c r="J48" s="82"/>
      <c r="K48" s="82"/>
      <c r="L48" s="82"/>
    </row>
    <row r="49" spans="1:17" ht="15" customHeight="1">
      <c r="A49" s="184"/>
      <c r="B49" s="185"/>
      <c r="C49" s="76" t="s">
        <v>35</v>
      </c>
      <c r="D49" s="113"/>
      <c r="E49" s="113"/>
      <c r="F49" s="113"/>
      <c r="G49" s="114"/>
      <c r="H49" s="127">
        <f>(1.45*108.04)*12+((1.2*580.4)+(1.44*580.4))*2</f>
        <v>4944.4079999999994</v>
      </c>
      <c r="I49" s="82"/>
      <c r="J49" s="82"/>
      <c r="K49" s="82"/>
      <c r="L49" s="82"/>
    </row>
    <row r="50" spans="1:17" ht="15">
      <c r="A50" s="184"/>
      <c r="B50" s="185"/>
      <c r="C50" s="204" t="s">
        <v>150</v>
      </c>
      <c r="D50" s="205"/>
      <c r="E50" s="205"/>
      <c r="F50" s="205"/>
      <c r="G50" s="206"/>
      <c r="H50" s="7"/>
      <c r="I50" s="82"/>
      <c r="J50" s="82"/>
      <c r="K50" s="82"/>
      <c r="L50" s="82"/>
    </row>
    <row r="51" spans="1:17" ht="14.25">
      <c r="A51" s="186"/>
      <c r="B51" s="187"/>
      <c r="C51" s="171" t="s">
        <v>96</v>
      </c>
      <c r="D51" s="172"/>
      <c r="E51" s="172"/>
      <c r="F51" s="172"/>
      <c r="G51" s="173"/>
      <c r="H51" s="127">
        <v>3861.31</v>
      </c>
      <c r="I51" s="81"/>
      <c r="J51" s="81"/>
    </row>
    <row r="52" spans="1:17">
      <c r="A52" s="1"/>
      <c r="B52" s="1"/>
      <c r="C52" s="1"/>
      <c r="D52" s="1"/>
      <c r="E52" s="81"/>
      <c r="F52" s="81"/>
      <c r="G52" s="81"/>
      <c r="H52" s="81"/>
      <c r="I52" s="81"/>
      <c r="J52" s="81"/>
    </row>
    <row r="53" spans="1:17">
      <c r="A53" s="105" t="s">
        <v>77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1:17" ht="18" customHeight="1">
      <c r="A54" s="151" t="s">
        <v>18</v>
      </c>
      <c r="B54" s="151"/>
      <c r="C54" s="151"/>
      <c r="D54" s="151"/>
      <c r="E54" s="151"/>
      <c r="F54" s="151"/>
      <c r="G54" s="151"/>
      <c r="H54" s="151"/>
      <c r="I54" s="45"/>
      <c r="J54" s="45"/>
    </row>
    <row r="55" spans="1:17" ht="12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7" ht="15.75">
      <c r="A56" s="152" t="s">
        <v>16</v>
      </c>
      <c r="B56" s="152"/>
      <c r="C56" s="152"/>
      <c r="D56" s="152"/>
      <c r="E56" s="152"/>
      <c r="F56" s="152"/>
      <c r="G56" s="152"/>
      <c r="H56" s="152"/>
      <c r="I56" s="73"/>
      <c r="J56" s="73"/>
    </row>
    <row r="57" spans="1:17" ht="15.75">
      <c r="A57" s="11"/>
      <c r="B57" s="11"/>
      <c r="C57" s="11"/>
      <c r="D57" s="11"/>
      <c r="E57" s="11"/>
      <c r="F57" s="11"/>
      <c r="G57" s="11"/>
      <c r="H57" s="83" t="s">
        <v>97</v>
      </c>
      <c r="J57" s="11"/>
    </row>
    <row r="58" spans="1:17" ht="15.75">
      <c r="A58" s="191" t="s">
        <v>17</v>
      </c>
      <c r="B58" s="191"/>
      <c r="C58" s="191"/>
      <c r="D58" s="191"/>
      <c r="E58" s="191"/>
      <c r="F58" s="191"/>
      <c r="G58" s="192"/>
      <c r="H58" s="84">
        <f>SUM(H69:H80)+H60+H65</f>
        <v>726177.58812379302</v>
      </c>
      <c r="I58" s="85"/>
      <c r="J58" s="85"/>
    </row>
    <row r="59" spans="1:17" ht="15">
      <c r="A59" s="86" t="s">
        <v>4</v>
      </c>
      <c r="B59" s="188" t="s">
        <v>5</v>
      </c>
      <c r="C59" s="189"/>
      <c r="D59" s="189"/>
      <c r="E59" s="189"/>
      <c r="F59" s="189"/>
      <c r="G59" s="190"/>
      <c r="H59" s="87" t="s">
        <v>6</v>
      </c>
      <c r="I59" s="88"/>
      <c r="K59" s="105"/>
      <c r="L59" s="105"/>
      <c r="M59" s="105"/>
      <c r="N59" s="105"/>
      <c r="O59" s="105"/>
      <c r="P59" s="105"/>
      <c r="Q59" s="105"/>
    </row>
    <row r="60" spans="1:17" ht="15.75">
      <c r="A60" s="89" t="s">
        <v>7</v>
      </c>
      <c r="B60" s="76" t="s">
        <v>8</v>
      </c>
      <c r="C60" s="77"/>
      <c r="D60" s="77"/>
      <c r="E60" s="77"/>
      <c r="F60" s="77"/>
      <c r="G60" s="77"/>
      <c r="H60" s="129">
        <f>SUM(H61:H64)</f>
        <v>15610.385239778829</v>
      </c>
      <c r="I60" s="74"/>
      <c r="K60" s="115">
        <f>Основное!$D$18*Основное!L32</f>
        <v>6772.3852397788296</v>
      </c>
      <c r="L60" s="105"/>
      <c r="M60" s="105"/>
      <c r="N60" s="105"/>
      <c r="O60" s="105"/>
      <c r="P60" s="105"/>
      <c r="Q60" s="105"/>
    </row>
    <row r="61" spans="1:17" ht="15">
      <c r="A61" s="89"/>
      <c r="B61" s="76" t="s">
        <v>121</v>
      </c>
      <c r="C61" s="77"/>
      <c r="D61" s="77"/>
      <c r="E61" s="77"/>
      <c r="F61" s="77"/>
      <c r="G61" s="77"/>
      <c r="H61" s="90">
        <f>220+627</f>
        <v>847</v>
      </c>
      <c r="I61" s="74"/>
      <c r="K61" s="105"/>
      <c r="L61" s="105"/>
      <c r="M61" s="105"/>
      <c r="N61" s="105"/>
      <c r="O61" s="105"/>
      <c r="P61" s="105"/>
      <c r="Q61" s="105"/>
    </row>
    <row r="62" spans="1:17" ht="15">
      <c r="A62" s="89"/>
      <c r="B62" s="76" t="s">
        <v>146</v>
      </c>
      <c r="C62" s="77"/>
      <c r="D62" s="77"/>
      <c r="E62" s="77"/>
      <c r="F62" s="77"/>
      <c r="G62" s="77"/>
      <c r="H62" s="90">
        <f>4923+996</f>
        <v>5919</v>
      </c>
      <c r="I62" s="74"/>
      <c r="K62" s="105"/>
      <c r="L62" s="105"/>
      <c r="M62" s="105"/>
      <c r="N62" s="105"/>
      <c r="O62" s="105"/>
      <c r="P62" s="105"/>
      <c r="Q62" s="105"/>
    </row>
    <row r="63" spans="1:17" ht="15">
      <c r="A63" s="89"/>
      <c r="B63" s="76" t="s">
        <v>126</v>
      </c>
      <c r="C63" s="77"/>
      <c r="D63" s="77"/>
      <c r="E63" s="77"/>
      <c r="F63" s="77"/>
      <c r="G63" s="77"/>
      <c r="H63" s="90">
        <f>1011+1061</f>
        <v>2072</v>
      </c>
      <c r="I63" s="74"/>
      <c r="K63" s="105"/>
      <c r="L63" s="105"/>
      <c r="M63" s="105"/>
      <c r="N63" s="105"/>
      <c r="O63" s="105"/>
      <c r="P63" s="105"/>
      <c r="Q63" s="105"/>
    </row>
    <row r="64" spans="1:17" ht="47.25" customHeight="1">
      <c r="A64" s="89"/>
      <c r="B64" s="169" t="s">
        <v>127</v>
      </c>
      <c r="C64" s="170"/>
      <c r="D64" s="170"/>
      <c r="E64" s="170"/>
      <c r="F64" s="170"/>
      <c r="G64" s="170"/>
      <c r="H64" s="90">
        <f>K60</f>
        <v>6772.3852397788296</v>
      </c>
      <c r="I64" s="74"/>
      <c r="K64" s="105"/>
      <c r="L64" s="105"/>
      <c r="M64" s="105"/>
      <c r="N64" s="105"/>
      <c r="O64" s="105"/>
      <c r="P64" s="105"/>
      <c r="Q64" s="105"/>
    </row>
    <row r="65" spans="1:22" ht="15.75">
      <c r="A65" s="89" t="s">
        <v>9</v>
      </c>
      <c r="B65" s="76" t="s">
        <v>41</v>
      </c>
      <c r="C65" s="77"/>
      <c r="D65" s="77"/>
      <c r="E65" s="77"/>
      <c r="F65" s="77"/>
      <c r="G65" s="77"/>
      <c r="H65" s="129">
        <f>SUM(H66:H68)</f>
        <v>11605.890734933842</v>
      </c>
      <c r="I65" s="74"/>
      <c r="K65" s="105"/>
      <c r="L65" s="105"/>
      <c r="M65" s="105"/>
      <c r="N65" s="105"/>
      <c r="O65" s="105"/>
      <c r="P65" s="105"/>
      <c r="Q65" s="105"/>
    </row>
    <row r="66" spans="1:22" ht="15">
      <c r="A66" s="89"/>
      <c r="B66" s="76" t="s">
        <v>145</v>
      </c>
      <c r="C66" s="77"/>
      <c r="D66" s="77"/>
      <c r="E66" s="77"/>
      <c r="F66" s="77"/>
      <c r="G66" s="144"/>
      <c r="H66" s="90">
        <f>Основное!$D$18*Основное!P33</f>
        <v>3131.9635044038755</v>
      </c>
      <c r="I66" s="74"/>
      <c r="K66" s="105"/>
      <c r="L66" s="105"/>
      <c r="M66" s="105"/>
      <c r="N66" s="105"/>
      <c r="O66" s="105"/>
      <c r="P66" s="105"/>
      <c r="Q66" s="105"/>
    </row>
    <row r="67" spans="1:22" ht="15">
      <c r="A67" s="89"/>
      <c r="B67" s="171" t="s">
        <v>131</v>
      </c>
      <c r="C67" s="172"/>
      <c r="D67" s="172"/>
      <c r="E67" s="172"/>
      <c r="F67" s="172"/>
      <c r="G67" s="172"/>
      <c r="H67" s="90">
        <f>Основное!$D$18*Основное!L33</f>
        <v>5310.3277311321126</v>
      </c>
      <c r="I67" s="74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1:22" ht="15">
      <c r="A68" s="89"/>
      <c r="B68" s="76" t="s">
        <v>132</v>
      </c>
      <c r="C68" s="106"/>
      <c r="D68" s="106"/>
      <c r="E68" s="106"/>
      <c r="F68" s="106"/>
      <c r="G68" s="106"/>
      <c r="H68" s="90">
        <f>Основное!$D$18*Основное!N33</f>
        <v>3163.5994993978543</v>
      </c>
      <c r="I68" s="74"/>
    </row>
    <row r="69" spans="1:22" ht="14.25">
      <c r="A69" s="89">
        <v>3</v>
      </c>
      <c r="B69" s="76" t="s">
        <v>10</v>
      </c>
      <c r="C69" s="77"/>
      <c r="D69" s="77"/>
      <c r="E69" s="77"/>
      <c r="F69" s="77"/>
      <c r="G69" s="77"/>
      <c r="H69" s="90">
        <f>Основное!$D$18*Основное!I35</f>
        <v>27729.876094932726</v>
      </c>
      <c r="I69" s="91"/>
      <c r="J69" s="91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1:22" ht="15">
      <c r="A70" s="89">
        <v>4</v>
      </c>
      <c r="B70" s="76" t="s">
        <v>11</v>
      </c>
      <c r="C70" s="77"/>
      <c r="D70" s="77"/>
      <c r="E70" s="77"/>
      <c r="F70" s="77"/>
      <c r="G70" s="77"/>
      <c r="H70" s="90">
        <f>Основное!$D$18*Основное!I37</f>
        <v>99825.981180863833</v>
      </c>
      <c r="I70" s="74"/>
      <c r="L70" s="166"/>
      <c r="M70" s="166"/>
      <c r="N70" s="166"/>
      <c r="O70" s="166"/>
      <c r="P70" s="166"/>
      <c r="Q70" s="166"/>
      <c r="R70" s="166"/>
    </row>
    <row r="71" spans="1:22" ht="15">
      <c r="A71" s="89">
        <v>5</v>
      </c>
      <c r="B71" s="76" t="s">
        <v>98</v>
      </c>
      <c r="C71" s="77"/>
      <c r="D71" s="77"/>
      <c r="E71" s="77"/>
      <c r="F71" s="77"/>
      <c r="G71" s="77"/>
      <c r="H71" s="90">
        <f>Основное!$D$18*Основное!I38</f>
        <v>9575.8315333095197</v>
      </c>
      <c r="I71" s="74"/>
      <c r="L71" s="166"/>
      <c r="M71" s="166"/>
      <c r="N71" s="166"/>
      <c r="O71" s="166"/>
      <c r="P71" s="166"/>
      <c r="Q71" s="166"/>
      <c r="R71" s="166"/>
    </row>
    <row r="72" spans="1:22" ht="15">
      <c r="A72" s="89">
        <v>6</v>
      </c>
      <c r="B72" s="76" t="s">
        <v>12</v>
      </c>
      <c r="C72" s="77"/>
      <c r="D72" s="77"/>
      <c r="E72" s="77"/>
      <c r="F72" s="77"/>
      <c r="G72" s="77"/>
      <c r="H72" s="90">
        <f>Основное!$D$18*Основное!I39</f>
        <v>48043.506660541316</v>
      </c>
      <c r="I72" s="74"/>
      <c r="L72" s="166"/>
      <c r="M72" s="166"/>
      <c r="N72" s="166"/>
      <c r="O72" s="166"/>
      <c r="P72" s="166"/>
      <c r="Q72" s="166"/>
      <c r="R72" s="166"/>
    </row>
    <row r="73" spans="1:22" ht="15">
      <c r="A73" s="89">
        <v>7</v>
      </c>
      <c r="B73" s="76" t="s">
        <v>37</v>
      </c>
      <c r="C73" s="77"/>
      <c r="D73" s="77"/>
      <c r="E73" s="77"/>
      <c r="F73" s="77"/>
      <c r="G73" s="77"/>
      <c r="H73" s="90">
        <f>Основное!$D$18*Основное!I40</f>
        <v>116344.44480129835</v>
      </c>
      <c r="I73" s="74"/>
      <c r="L73" s="166"/>
      <c r="M73" s="166"/>
      <c r="N73" s="166"/>
      <c r="O73" s="166"/>
      <c r="P73" s="166"/>
      <c r="Q73" s="166"/>
      <c r="R73" s="166"/>
    </row>
    <row r="74" spans="1:22" ht="15">
      <c r="A74" s="89">
        <v>8</v>
      </c>
      <c r="B74" s="76" t="s">
        <v>42</v>
      </c>
      <c r="C74" s="77"/>
      <c r="D74" s="77"/>
      <c r="E74" s="77"/>
      <c r="F74" s="77"/>
      <c r="G74" s="77"/>
      <c r="H74" s="90">
        <f>Основное!$D$18*Основное!I41</f>
        <v>20271.893649355818</v>
      </c>
      <c r="I74" s="74"/>
      <c r="L74" s="166"/>
      <c r="M74" s="166"/>
      <c r="N74" s="166"/>
      <c r="O74" s="166"/>
      <c r="P74" s="166"/>
      <c r="Q74" s="166"/>
      <c r="R74" s="166"/>
    </row>
    <row r="75" spans="1:22" ht="15">
      <c r="A75" s="89">
        <v>9</v>
      </c>
      <c r="B75" s="76" t="s">
        <v>34</v>
      </c>
      <c r="C75" s="77"/>
      <c r="D75" s="77"/>
      <c r="E75" s="77"/>
      <c r="F75" s="77"/>
      <c r="G75" s="77"/>
      <c r="H75" s="90">
        <f>Основное!$D$18*Основное!I42</f>
        <v>9023.1732979039971</v>
      </c>
      <c r="I75" s="74"/>
      <c r="L75" s="166"/>
      <c r="M75" s="166"/>
      <c r="N75" s="166"/>
      <c r="O75" s="166"/>
      <c r="P75" s="166"/>
      <c r="Q75" s="166"/>
      <c r="R75" s="166"/>
    </row>
    <row r="76" spans="1:22" ht="15">
      <c r="A76" s="89">
        <v>10</v>
      </c>
      <c r="B76" s="76" t="s">
        <v>40</v>
      </c>
      <c r="C76" s="77"/>
      <c r="D76" s="77"/>
      <c r="E76" s="77"/>
      <c r="F76" s="77"/>
      <c r="G76" s="77"/>
      <c r="H76" s="90">
        <f>Основное!$D$18*Основное!I43</f>
        <v>6547.9278552965525</v>
      </c>
      <c r="I76" s="74"/>
      <c r="L76" s="166"/>
      <c r="M76" s="166"/>
      <c r="N76" s="166"/>
      <c r="O76" s="166"/>
      <c r="P76" s="166"/>
      <c r="Q76" s="166"/>
      <c r="R76" s="166"/>
    </row>
    <row r="77" spans="1:22" ht="15">
      <c r="A77" s="89">
        <v>11</v>
      </c>
      <c r="B77" s="76" t="s">
        <v>13</v>
      </c>
      <c r="C77" s="77"/>
      <c r="D77" s="77"/>
      <c r="E77" s="77"/>
      <c r="F77" s="77"/>
      <c r="G77" s="77"/>
      <c r="H77" s="90">
        <f>Основное!$D$18*Основное!I44</f>
        <v>291345.27830948943</v>
      </c>
      <c r="I77" s="74"/>
      <c r="L77" s="166"/>
      <c r="M77" s="166"/>
      <c r="N77" s="166"/>
      <c r="O77" s="166"/>
      <c r="P77" s="166"/>
      <c r="Q77" s="166"/>
      <c r="R77" s="166"/>
    </row>
    <row r="78" spans="1:22" ht="15">
      <c r="A78" s="89">
        <v>12</v>
      </c>
      <c r="B78" s="76" t="s">
        <v>33</v>
      </c>
      <c r="C78" s="77"/>
      <c r="D78" s="77"/>
      <c r="E78" s="77"/>
      <c r="F78" s="77"/>
      <c r="G78" s="77"/>
      <c r="H78" s="90">
        <f>Основное!$D$18*Основное!I45</f>
        <v>59965.779942554225</v>
      </c>
      <c r="I78" s="74"/>
      <c r="L78" s="166"/>
      <c r="M78" s="166"/>
      <c r="N78" s="166"/>
      <c r="O78" s="166"/>
      <c r="P78" s="166"/>
      <c r="Q78" s="166"/>
      <c r="R78" s="166"/>
    </row>
    <row r="79" spans="1:22" ht="15">
      <c r="A79" s="89">
        <v>13</v>
      </c>
      <c r="B79" s="76" t="s">
        <v>27</v>
      </c>
      <c r="C79" s="77"/>
      <c r="D79" s="77"/>
      <c r="E79" s="77"/>
      <c r="F79" s="77"/>
      <c r="G79" s="77"/>
      <c r="H79" s="90">
        <f>Основное!$D$18*Основное!I46</f>
        <v>7908.5694028482885</v>
      </c>
      <c r="I79" s="74"/>
      <c r="L79" s="166"/>
      <c r="M79" s="166"/>
      <c r="N79" s="166"/>
      <c r="O79" s="166"/>
      <c r="P79" s="166"/>
      <c r="Q79" s="166"/>
      <c r="R79" s="166"/>
    </row>
    <row r="80" spans="1:22" ht="15">
      <c r="A80" s="89">
        <v>14</v>
      </c>
      <c r="B80" s="76" t="s">
        <v>152</v>
      </c>
      <c r="C80" s="77"/>
      <c r="D80" s="77"/>
      <c r="E80" s="77"/>
      <c r="F80" s="77"/>
      <c r="G80" s="77"/>
      <c r="H80" s="90">
        <f>Основное!$D$18*Основное!I47</f>
        <v>2379.0494206864678</v>
      </c>
      <c r="I80" s="74"/>
    </row>
    <row r="81" spans="1:23">
      <c r="A81" s="5"/>
      <c r="B81" s="5"/>
      <c r="C81" s="5"/>
      <c r="D81" s="5"/>
      <c r="E81" s="5"/>
      <c r="F81" s="5"/>
      <c r="G81" s="5"/>
      <c r="H81" s="2"/>
      <c r="I81" s="91"/>
      <c r="J81" s="91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1:23" s="33" customFormat="1" ht="26.25" customHeight="1">
      <c r="A82" s="153" t="s">
        <v>130</v>
      </c>
      <c r="B82" s="153"/>
      <c r="C82" s="153"/>
      <c r="D82" s="153"/>
      <c r="E82" s="153"/>
      <c r="F82" s="153"/>
      <c r="G82" s="153"/>
      <c r="H82" s="153"/>
      <c r="I82" s="136"/>
      <c r="J82" s="136"/>
      <c r="K82" s="92"/>
    </row>
    <row r="83" spans="1:23" s="33" customFormat="1">
      <c r="A83" s="17"/>
      <c r="B83" s="167"/>
      <c r="C83" s="167"/>
      <c r="D83" s="167"/>
      <c r="E83" s="167"/>
      <c r="F83" s="167"/>
      <c r="G83" s="167"/>
      <c r="H83" s="167"/>
      <c r="I83" s="93"/>
      <c r="J83" s="93"/>
    </row>
    <row r="84" spans="1:23" s="33" customFormat="1" ht="15.75">
      <c r="A84" s="154" t="s">
        <v>117</v>
      </c>
      <c r="B84" s="154"/>
      <c r="C84" s="154"/>
      <c r="D84" s="154"/>
      <c r="E84" s="154"/>
      <c r="F84" s="154"/>
      <c r="G84" s="154"/>
      <c r="I84" s="17"/>
    </row>
    <row r="85" spans="1:23" s="33" customFormat="1" ht="15.75">
      <c r="A85" s="88"/>
      <c r="B85" s="88"/>
      <c r="C85" s="88"/>
      <c r="D85" s="88"/>
      <c r="E85" s="94"/>
      <c r="F85" s="92"/>
      <c r="G85" s="95" t="s">
        <v>99</v>
      </c>
      <c r="H85" s="93"/>
      <c r="I85" s="93"/>
    </row>
    <row r="86" spans="1:23" s="120" customFormat="1" ht="28.5" customHeight="1">
      <c r="A86" s="118" t="s">
        <v>119</v>
      </c>
      <c r="B86" s="117" t="s">
        <v>118</v>
      </c>
      <c r="C86" s="116" t="s">
        <v>100</v>
      </c>
      <c r="D86" s="116" t="s">
        <v>101</v>
      </c>
      <c r="E86" s="122" t="s">
        <v>115</v>
      </c>
      <c r="F86" s="122" t="s">
        <v>116</v>
      </c>
      <c r="G86" s="123" t="s">
        <v>120</v>
      </c>
      <c r="J86" s="119"/>
    </row>
    <row r="87" spans="1:23" s="120" customFormat="1" ht="14.25">
      <c r="A87" s="110">
        <v>1026.48</v>
      </c>
      <c r="B87" s="121">
        <v>4320</v>
      </c>
      <c r="C87" s="112">
        <v>4724</v>
      </c>
      <c r="D87" s="110">
        <v>6000</v>
      </c>
      <c r="E87" s="112">
        <v>6000</v>
      </c>
      <c r="F87" s="112">
        <v>6600</v>
      </c>
      <c r="G87" s="112">
        <f>SUM(A87:F87)</f>
        <v>28670.48</v>
      </c>
      <c r="H87" s="119"/>
      <c r="I87" s="119"/>
      <c r="J87" s="119"/>
    </row>
    <row r="88" spans="1:23" s="33" customFormat="1" ht="15">
      <c r="A88" s="96"/>
      <c r="B88" s="96"/>
      <c r="C88" s="97"/>
      <c r="D88" s="97"/>
      <c r="E88" s="97"/>
      <c r="F88" s="97"/>
      <c r="G88" s="92"/>
      <c r="H88" s="93"/>
      <c r="I88" s="93"/>
      <c r="J88" s="93"/>
    </row>
    <row r="89" spans="1:23" s="33" customFormat="1" ht="93.75" customHeight="1">
      <c r="A89" s="155" t="s">
        <v>153</v>
      </c>
      <c r="B89" s="155"/>
      <c r="C89" s="155"/>
      <c r="D89" s="155"/>
      <c r="E89" s="155"/>
      <c r="F89" s="155"/>
      <c r="G89" s="155"/>
      <c r="H89" s="155"/>
      <c r="I89" s="98"/>
      <c r="J89" s="98"/>
      <c r="K89" s="98"/>
      <c r="L89" s="98"/>
    </row>
    <row r="90" spans="1:23" ht="59.25" customHeight="1">
      <c r="A90" s="168" t="s">
        <v>154</v>
      </c>
      <c r="B90" s="168"/>
      <c r="C90" s="168"/>
      <c r="D90" s="168"/>
      <c r="E90" s="168"/>
      <c r="F90" s="168"/>
      <c r="G90" s="168"/>
      <c r="H90" s="168"/>
      <c r="I90" s="99"/>
      <c r="J90" s="99"/>
      <c r="K90" s="99"/>
      <c r="L90" s="99"/>
      <c r="M90" s="99"/>
      <c r="N90" s="99"/>
      <c r="O90" s="99"/>
    </row>
    <row r="91" spans="1:23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1:23" ht="15">
      <c r="A92" s="165" t="s">
        <v>71</v>
      </c>
      <c r="B92" s="165"/>
      <c r="C92" s="165"/>
      <c r="D92" s="165"/>
      <c r="E92" s="165"/>
      <c r="F92" s="165"/>
      <c r="G92" s="165"/>
      <c r="H92" s="165"/>
      <c r="I92" s="130"/>
      <c r="J92" s="101"/>
      <c r="K92" s="101"/>
      <c r="L92" s="101"/>
      <c r="M92" s="101"/>
      <c r="N92" s="101"/>
      <c r="O92" s="101"/>
    </row>
    <row r="93" spans="1:23" ht="15">
      <c r="A93" s="165" t="s">
        <v>105</v>
      </c>
      <c r="B93" s="165"/>
      <c r="C93" s="165"/>
      <c r="D93" s="165"/>
      <c r="E93" s="165"/>
      <c r="F93" s="165"/>
      <c r="G93" s="165"/>
      <c r="H93" s="165"/>
      <c r="I93" s="130"/>
      <c r="J93" s="101"/>
      <c r="K93" s="101"/>
      <c r="L93" s="101"/>
      <c r="M93" s="101"/>
      <c r="N93" s="101"/>
      <c r="O93" s="101"/>
    </row>
    <row r="94" spans="1:23" ht="14.25">
      <c r="A94" s="147" t="s">
        <v>102</v>
      </c>
      <c r="B94" s="147"/>
      <c r="C94" s="147"/>
      <c r="D94" s="147"/>
      <c r="E94" s="147"/>
      <c r="F94" s="147"/>
      <c r="G94" s="147"/>
      <c r="H94" s="147"/>
      <c r="I94" s="102"/>
      <c r="J94" s="102"/>
      <c r="K94" s="102"/>
      <c r="L94" s="102"/>
      <c r="M94" s="102"/>
      <c r="N94" s="102"/>
      <c r="O94" s="102"/>
    </row>
    <row r="95" spans="1:23" ht="15">
      <c r="A95" s="148" t="s">
        <v>106</v>
      </c>
      <c r="B95" s="148"/>
      <c r="C95" s="148"/>
      <c r="D95" s="148"/>
      <c r="E95" s="148"/>
      <c r="F95" s="148"/>
      <c r="G95" s="148"/>
      <c r="H95" s="148"/>
      <c r="I95" s="137"/>
      <c r="J95" s="103"/>
      <c r="K95" s="103"/>
      <c r="L95" s="103"/>
      <c r="M95" s="103"/>
      <c r="N95" s="103"/>
      <c r="O95" s="103"/>
    </row>
    <row r="96" spans="1:23" ht="15">
      <c r="A96" s="149" t="s">
        <v>103</v>
      </c>
      <c r="B96" s="149"/>
      <c r="C96" s="149"/>
      <c r="D96" s="149"/>
      <c r="E96" s="149"/>
      <c r="F96" s="149"/>
      <c r="G96" s="149"/>
      <c r="H96" s="149"/>
      <c r="I96" s="138"/>
      <c r="J96" s="104"/>
      <c r="K96" s="104"/>
      <c r="L96" s="104"/>
      <c r="M96" s="104"/>
      <c r="N96" s="104"/>
      <c r="O96" s="104"/>
    </row>
  </sheetData>
  <mergeCells count="62">
    <mergeCell ref="A1:H1"/>
    <mergeCell ref="A2:H2"/>
    <mergeCell ref="A3:H3"/>
    <mergeCell ref="C50:G50"/>
    <mergeCell ref="A47:B51"/>
    <mergeCell ref="C38:G38"/>
    <mergeCell ref="A46:B46"/>
    <mergeCell ref="A24:B24"/>
    <mergeCell ref="C46:G46"/>
    <mergeCell ref="C51:G51"/>
    <mergeCell ref="L40:W40"/>
    <mergeCell ref="C32:D32"/>
    <mergeCell ref="E32:F32"/>
    <mergeCell ref="F21:F23"/>
    <mergeCell ref="G21:G23"/>
    <mergeCell ref="D21:D23"/>
    <mergeCell ref="E21:E23"/>
    <mergeCell ref="C21:C23"/>
    <mergeCell ref="C48:G48"/>
    <mergeCell ref="C47:G47"/>
    <mergeCell ref="A33:B33"/>
    <mergeCell ref="C33:G33"/>
    <mergeCell ref="A34:B40"/>
    <mergeCell ref="B59:G59"/>
    <mergeCell ref="A58:G58"/>
    <mergeCell ref="K67:V67"/>
    <mergeCell ref="K69:V69"/>
    <mergeCell ref="L70:R70"/>
    <mergeCell ref="B64:G64"/>
    <mergeCell ref="B67:G67"/>
    <mergeCell ref="L71:R71"/>
    <mergeCell ref="L72:R72"/>
    <mergeCell ref="L73:R73"/>
    <mergeCell ref="L74:R74"/>
    <mergeCell ref="L75:R75"/>
    <mergeCell ref="L76:R76"/>
    <mergeCell ref="A92:H92"/>
    <mergeCell ref="A93:H93"/>
    <mergeCell ref="L77:R77"/>
    <mergeCell ref="L78:R78"/>
    <mergeCell ref="L79:R79"/>
    <mergeCell ref="L81:W81"/>
    <mergeCell ref="B83:H83"/>
    <mergeCell ref="A90:H90"/>
    <mergeCell ref="A17:H17"/>
    <mergeCell ref="A19:H19"/>
    <mergeCell ref="H21:H23"/>
    <mergeCell ref="A28:G28"/>
    <mergeCell ref="A31:H31"/>
    <mergeCell ref="A42:H42"/>
    <mergeCell ref="B20:F20"/>
    <mergeCell ref="A21:B23"/>
    <mergeCell ref="E5:H7"/>
    <mergeCell ref="A94:H94"/>
    <mergeCell ref="A95:H95"/>
    <mergeCell ref="A96:H96"/>
    <mergeCell ref="A44:H44"/>
    <mergeCell ref="A54:H54"/>
    <mergeCell ref="A56:H56"/>
    <mergeCell ref="A82:H82"/>
    <mergeCell ref="A84:G84"/>
    <mergeCell ref="A89:H89"/>
  </mergeCells>
  <phoneticPr fontId="11" type="noConversion"/>
  <hyperlinks>
    <hyperlink ref="A94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Мира 5</vt:lpstr>
      <vt:lpstr>'Мира 5'!Область_печати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2018-03-28T09:38:58Z</dcterms:modified>
</cp:coreProperties>
</file>