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35" yWindow="109" windowWidth="25295" windowHeight="11112"/>
  </bookViews>
  <sheets>
    <sheet name="Энергетиков 33" sheetId="1" r:id="rId1"/>
  </sheets>
  <definedNames>
    <definedName name="_xlnm.Print_Area" localSheetId="0">'Энергетиков 33'!$A$1:$H$103</definedName>
  </definedNames>
  <calcPr calcId="124519"/>
</workbook>
</file>

<file path=xl/calcChain.xml><?xml version="1.0" encoding="utf-8"?>
<calcChain xmlns="http://schemas.openxmlformats.org/spreadsheetml/2006/main">
  <c r="G94" i="1"/>
  <c r="I71"/>
  <c r="H68"/>
  <c r="G24" s="1"/>
  <c r="H24" s="1"/>
  <c r="H60"/>
  <c r="H57"/>
  <c r="H56"/>
  <c r="H55"/>
  <c r="H47"/>
  <c r="H46"/>
  <c r="H43"/>
  <c r="H42"/>
  <c r="H41"/>
  <c r="H40"/>
  <c r="H39"/>
  <c r="H38"/>
  <c r="H37"/>
  <c r="H36"/>
  <c r="H44" s="1"/>
  <c r="F24"/>
</calcChain>
</file>

<file path=xl/sharedStrings.xml><?xml version="1.0" encoding="utf-8"?>
<sst xmlns="http://schemas.openxmlformats.org/spreadsheetml/2006/main" count="125" uniqueCount="118">
  <si>
    <t>Отчет ООО "Благоустроенный город"</t>
  </si>
  <si>
    <t xml:space="preserve"> об исполнении договора управления жилым домом №33 по ул.Энергетиков.</t>
  </si>
  <si>
    <t xml:space="preserve">за период: 2019 г. </t>
  </si>
  <si>
    <t xml:space="preserve">Адрес дома - Энергетиков 33 </t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</si>
  <si>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№486 от 15.04.2019г.  и общим собранием собственников: </t>
    </r>
    <r>
      <rPr>
        <b/>
        <sz val="11"/>
        <rFont val="Arial"/>
        <family val="2"/>
        <charset val="204"/>
      </rPr>
      <t xml:space="preserve">15,57 руб/м², </t>
    </r>
  </si>
  <si>
    <t>Принят в управление - ноябрь 2008 г.</t>
  </si>
  <si>
    <t>Общая площадь дома - 6448,10 кв. м</t>
  </si>
  <si>
    <t>Общая площадь квартир -5755,42 кв.м.</t>
  </si>
  <si>
    <t>Количество этажей - 9</t>
  </si>
  <si>
    <t>в т.ч:</t>
  </si>
  <si>
    <t>Количество подъездов - 3</t>
  </si>
  <si>
    <t>Количество квартир - 108</t>
  </si>
  <si>
    <t xml:space="preserve"> - содержание </t>
  </si>
  <si>
    <t>10,99 руб/м²</t>
  </si>
  <si>
    <t>Площадь подъезда - 800,2 кв. м</t>
  </si>
  <si>
    <t xml:space="preserve"> - текущий ремонт </t>
  </si>
  <si>
    <t>1,67 руб/м²</t>
  </si>
  <si>
    <t>Площадь подвала - 775 кв. м</t>
  </si>
  <si>
    <t xml:space="preserve"> - содержание лифтов </t>
  </si>
  <si>
    <t>2,91 руб/м²</t>
  </si>
  <si>
    <t>Площадь кровли - 850 кв. м</t>
  </si>
  <si>
    <t>Площадь газона - 312 кв. м</t>
  </si>
  <si>
    <t>В таблице №1 приведено движение денежных средств по статье содержание и текущий ремонт  по лицевому счету дома №33 по ул.Энергетиков за 2019г.</t>
  </si>
  <si>
    <t>Движение денежных средств по статье содержание и текущий ремонт за 2019г.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</si>
  <si>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</si>
  <si>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</si>
  <si>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</si>
  <si>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(реклама в лифте,размещение оборудования сотовой связи и т.д.), 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</si>
  <si>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</si>
  <si>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</si>
  <si>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</si>
  <si>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r>
      <t xml:space="preserve">Задолженность населения за жку на 31.12.2019г. составляет 91088,9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</si>
  <si>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2019 году были произведены следующие виды работ по текущему ремонту  и  по программе</t>
  </si>
  <si>
    <t xml:space="preserve">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</si>
  <si>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</si>
  <si>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</si>
  <si>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</si>
  <si>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</si>
  <si>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</si>
  <si>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</si>
  <si>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</si>
  <si>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ул.Энергетиков д.33</t>
  </si>
  <si>
    <t>Замена автоматических выключателей, светильников</t>
  </si>
  <si>
    <t>Ремонт кровли балконов ИП Нестеров</t>
  </si>
  <si>
    <t>Смена вентилей,внутр.трубопроводов,канализационных труб</t>
  </si>
  <si>
    <t>Ремонт подъезда №1 ИП Дурнев</t>
  </si>
  <si>
    <t>Бестраншейная замена трубопровода водоотведения ИП Мезенцев</t>
  </si>
  <si>
    <t>Общестроительные работы</t>
  </si>
  <si>
    <t>Уст-ка почт. Ящиков</t>
  </si>
  <si>
    <t>Ремонт межпанельных швов</t>
  </si>
  <si>
    <t>Перечень выполненных работ по программе энергосбержения</t>
  </si>
  <si>
    <t>Замена светильников</t>
  </si>
  <si>
    <t>В ходе плановых осмотров, а также на основании обращений собственников помещений жилого дома №33 по ул.Энергетиков в 2019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</si>
  <si>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</si>
  <si>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</si>
  <si>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Содержание (лампы)</t>
  </si>
  <si>
    <t>Общестроительные работы (замки)</t>
  </si>
  <si>
    <t>Окраска мусорных контейнеров,скамеек,дверей</t>
  </si>
  <si>
    <t>Опиловка деревьев</t>
  </si>
  <si>
    <t>Окраска мусорных контейнеров,скамеек,дверей (материалы)</t>
  </si>
  <si>
    <t>Промывка системы отопления и водоотведение</t>
  </si>
  <si>
    <t>Нормативная численность обслуживающего персонала  - 2,3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</si>
  <si>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</si>
  <si>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</si>
  <si>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</si>
  <si>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</si>
  <si>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</si>
  <si>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</si>
  <si>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</si>
  <si>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</si>
  <si>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</si>
  <si>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 xml:space="preserve">ремонт электрооборудования </t>
  </si>
  <si>
    <t>ремонт общестроительный</t>
  </si>
  <si>
    <t>ремонт сантехнического оборудования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</si>
  <si>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песок,замки и т.д.)</t>
    </r>
  </si>
  <si>
    <t>2</t>
  </si>
  <si>
    <t>Работы по договорам на оказание услуг по ремонту общего имущества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</si>
  <si>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</si>
  <si>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</si>
  <si>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</si>
  <si>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</si>
  <si>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</si>
  <si>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</si>
  <si>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</si>
  <si>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2,8%,  с 01.10.2019г. -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</si>
  <si>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</si>
  <si>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</si>
  <si>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</si>
  <si>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</si>
  <si>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</si>
  <si>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Аренда производственных помещений под ЖЭУ</t>
  </si>
  <si>
    <t>10</t>
  </si>
  <si>
    <t>Охрана труда</t>
  </si>
  <si>
    <t>11</t>
  </si>
  <si>
    <t>Заработная плата</t>
  </si>
  <si>
    <t>12</t>
  </si>
  <si>
    <t>Начисления на з/пл (30,2%)</t>
  </si>
  <si>
    <t>13</t>
  </si>
  <si>
    <t>Налоги</t>
  </si>
  <si>
    <t>14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</si>
  <si>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</si>
  <si>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>Доходы полученные от размещения рекламы и предоставления места под аренду в многоквартирном доме №33 по ул.Энергетиков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</si>
  <si>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</si>
  <si>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</si>
  <si>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</si>
  <si>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>ООО "Лифтборт"</t>
  </si>
  <si>
    <t xml:space="preserve">ИП Шишкин </t>
  </si>
  <si>
    <t xml:space="preserve">Ростелеком </t>
  </si>
  <si>
    <t>Нэт Бай Нэт Холдинг</t>
  </si>
  <si>
    <t>Вымпел-Коммуникации</t>
  </si>
  <si>
    <t>Итого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</si>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</sst>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5">
    <font>
      <sz val="10"/>
      <name val="Arial Cyr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29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76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3" fillId="2" borderId="0" xfId="0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4" fillId="2" borderId="0" xfId="1" applyFont="1" applyFill="1" applyAlignment="1">
      <alignment wrapText="1"/>
    </xf>
    <xf numFmtId="0" fontId="5" fillId="2" borderId="0" xfId="1" applyFont="1" applyFill="1" applyAlignment="1"/>
    <xf numFmtId="0" fontId="5" fillId="2" borderId="0" xfId="1" applyFont="1" applyFill="1" applyAlignment="1">
      <alignment horizontal="justify" wrapText="1"/>
    </xf>
    <xf numFmtId="0" fontId="5" fillId="2" borderId="0" xfId="1" applyFont="1" applyFill="1" applyAlignment="1">
      <alignment wrapText="1"/>
    </xf>
    <xf numFmtId="0" fontId="7" fillId="2" borderId="0" xfId="0" applyFont="1" applyFill="1"/>
    <xf numFmtId="0" fontId="5" fillId="2" borderId="0" xfId="1" applyFont="1" applyFill="1" applyAlignment="1">
      <alignment horizontal="left" wrapText="1"/>
    </xf>
    <xf numFmtId="0" fontId="8" fillId="2" borderId="0" xfId="1" applyFont="1" applyFill="1" applyAlignment="1"/>
    <xf numFmtId="0" fontId="9" fillId="2" borderId="0" xfId="1" applyFont="1" applyFill="1" applyAlignment="1"/>
    <xf numFmtId="0" fontId="8" fillId="2" borderId="0" xfId="1" applyFont="1" applyFill="1">
      <alignment horizontal="left"/>
    </xf>
    <xf numFmtId="0" fontId="5" fillId="2" borderId="0" xfId="1" applyFont="1" applyFill="1" applyAlignment="1">
      <alignment horizontal="left" wrapText="1"/>
    </xf>
    <xf numFmtId="0" fontId="10" fillId="2" borderId="0" xfId="0" applyFont="1" applyFill="1"/>
    <xf numFmtId="0" fontId="11" fillId="2" borderId="0" xfId="1" applyFont="1" applyFill="1">
      <alignment horizontal="left"/>
    </xf>
    <xf numFmtId="0" fontId="12" fillId="3" borderId="0" xfId="1" applyFont="1" applyFill="1" applyAlignment="1">
      <alignment horizontal="center"/>
    </xf>
    <xf numFmtId="0" fontId="11" fillId="2" borderId="0" xfId="1" applyFont="1" applyFill="1" applyAlignment="1"/>
    <xf numFmtId="0" fontId="13" fillId="3" borderId="0" xfId="1" applyFont="1" applyFill="1">
      <alignment horizontal="left"/>
    </xf>
    <xf numFmtId="0" fontId="13" fillId="3" borderId="0" xfId="1" applyFont="1" applyFill="1">
      <alignment horizontal="left"/>
    </xf>
    <xf numFmtId="0" fontId="14" fillId="3" borderId="0" xfId="1" applyFont="1" applyFill="1">
      <alignment horizontal="left"/>
    </xf>
    <xf numFmtId="0" fontId="15" fillId="2" borderId="0" xfId="1" applyFont="1" applyFill="1">
      <alignment horizontal="left"/>
    </xf>
    <xf numFmtId="0" fontId="16" fillId="2" borderId="0" xfId="0" applyFont="1" applyFill="1"/>
    <xf numFmtId="0" fontId="17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8" fillId="3" borderId="3" xfId="1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0" fillId="0" borderId="7" xfId="0" applyBorder="1"/>
    <xf numFmtId="0" fontId="18" fillId="3" borderId="6" xfId="1" applyFont="1" applyFill="1" applyBorder="1" applyAlignment="1">
      <alignment horizontal="center" vertical="center" wrapText="1"/>
    </xf>
    <xf numFmtId="0" fontId="18" fillId="3" borderId="8" xfId="1" applyFont="1" applyFill="1" applyBorder="1" applyAlignment="1">
      <alignment horizontal="center" vertical="center" wrapText="1"/>
    </xf>
    <xf numFmtId="0" fontId="18" fillId="3" borderId="7" xfId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0" fillId="0" borderId="11" xfId="0" applyBorder="1"/>
    <xf numFmtId="0" fontId="18" fillId="3" borderId="9" xfId="1" applyFont="1" applyFill="1" applyBorder="1" applyAlignment="1">
      <alignment horizontal="center" vertical="center" wrapText="1"/>
    </xf>
    <xf numFmtId="0" fontId="18" fillId="3" borderId="12" xfId="1" applyFont="1" applyFill="1" applyBorder="1" applyAlignment="1">
      <alignment horizontal="center" vertical="center" wrapText="1"/>
    </xf>
    <xf numFmtId="0" fontId="18" fillId="3" borderId="11" xfId="1" applyFont="1" applyFill="1" applyBorder="1" applyAlignment="1">
      <alignment horizontal="center" vertical="center" wrapText="1"/>
    </xf>
    <xf numFmtId="2" fontId="19" fillId="3" borderId="13" xfId="1" applyNumberFormat="1" applyFont="1" applyFill="1" applyBorder="1" applyAlignment="1">
      <alignment vertical="center"/>
    </xf>
    <xf numFmtId="2" fontId="19" fillId="3" borderId="14" xfId="1" applyNumberFormat="1" applyFont="1" applyFill="1" applyBorder="1" applyAlignment="1">
      <alignment vertical="center"/>
    </xf>
    <xf numFmtId="2" fontId="19" fillId="3" borderId="13" xfId="1" applyNumberFormat="1" applyFont="1" applyFill="1" applyBorder="1" applyAlignment="1">
      <alignment horizontal="center" vertical="center"/>
    </xf>
    <xf numFmtId="2" fontId="19" fillId="3" borderId="13" xfId="1" applyNumberFormat="1" applyFont="1" applyFill="1" applyBorder="1" applyAlignment="1">
      <alignment horizontal="center" vertical="center"/>
    </xf>
    <xf numFmtId="2" fontId="19" fillId="3" borderId="15" xfId="1" applyNumberFormat="1" applyFont="1" applyFill="1" applyBorder="1" applyAlignment="1">
      <alignment horizontal="center" vertical="center"/>
    </xf>
    <xf numFmtId="2" fontId="20" fillId="3" borderId="13" xfId="0" applyNumberFormat="1" applyFont="1" applyFill="1" applyBorder="1" applyAlignment="1">
      <alignment horizontal="center" vertical="center"/>
    </xf>
    <xf numFmtId="2" fontId="20" fillId="3" borderId="5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/>
    <xf numFmtId="2" fontId="7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/>
    </xf>
    <xf numFmtId="2" fontId="19" fillId="3" borderId="0" xfId="1" applyNumberFormat="1" applyFont="1" applyFill="1" applyBorder="1" applyAlignment="1">
      <alignment horizontal="center" vertical="center"/>
    </xf>
    <xf numFmtId="2" fontId="20" fillId="3" borderId="0" xfId="0" applyNumberFormat="1" applyFont="1" applyFill="1" applyBorder="1" applyAlignment="1">
      <alignment horizontal="center" vertical="center"/>
    </xf>
    <xf numFmtId="0" fontId="12" fillId="3" borderId="0" xfId="1" applyFont="1" applyFill="1" applyAlignment="1">
      <alignment horizontal="left" wrapText="1"/>
    </xf>
    <xf numFmtId="0" fontId="22" fillId="2" borderId="0" xfId="1" applyFont="1" applyFill="1">
      <alignment horizontal="left"/>
    </xf>
    <xf numFmtId="0" fontId="5" fillId="2" borderId="0" xfId="1" applyFont="1" applyFill="1" applyAlignment="1">
      <alignment horizontal="left"/>
    </xf>
    <xf numFmtId="0" fontId="5" fillId="2" borderId="0" xfId="1" applyFont="1" applyFill="1">
      <alignment horizontal="left"/>
    </xf>
    <xf numFmtId="0" fontId="22" fillId="2" borderId="0" xfId="1" applyFont="1" applyFill="1" applyAlignment="1">
      <alignment horizontal="left"/>
    </xf>
    <xf numFmtId="0" fontId="11" fillId="2" borderId="0" xfId="1" applyFont="1" applyFill="1" applyBorder="1" applyAlignment="1">
      <alignment horizontal="center"/>
    </xf>
    <xf numFmtId="0" fontId="11" fillId="2" borderId="0" xfId="1" applyFont="1" applyFill="1" applyBorder="1" applyAlignment="1"/>
    <xf numFmtId="0" fontId="3" fillId="2" borderId="0" xfId="0" applyFont="1" applyFill="1" applyBorder="1"/>
    <xf numFmtId="0" fontId="23" fillId="2" borderId="0" xfId="1" applyFont="1" applyFill="1" applyBorder="1">
      <alignment horizontal="left"/>
    </xf>
    <xf numFmtId="0" fontId="1" fillId="2" borderId="0" xfId="1" applyFont="1" applyFill="1" applyBorder="1">
      <alignment horizontal="left"/>
    </xf>
    <xf numFmtId="0" fontId="15" fillId="2" borderId="0" xfId="1" applyFont="1" applyFill="1" applyBorder="1" applyAlignment="1">
      <alignment horizontal="right"/>
    </xf>
    <xf numFmtId="0" fontId="1" fillId="2" borderId="0" xfId="1" applyFont="1" applyFill="1" applyBorder="1">
      <alignment horizontal="left"/>
    </xf>
    <xf numFmtId="0" fontId="15" fillId="2" borderId="0" xfId="1" applyFont="1" applyFill="1" applyBorder="1">
      <alignment horizontal="left"/>
    </xf>
    <xf numFmtId="0" fontId="6" fillId="2" borderId="13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24" fillId="2" borderId="0" xfId="1" applyFont="1" applyFill="1" applyAlignment="1"/>
    <xf numFmtId="0" fontId="15" fillId="2" borderId="1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/>
    <xf numFmtId="0" fontId="5" fillId="2" borderId="14" xfId="1" applyFont="1" applyFill="1" applyBorder="1" applyAlignment="1"/>
    <xf numFmtId="1" fontId="5" fillId="2" borderId="5" xfId="1" applyNumberFormat="1" applyFont="1" applyFill="1" applyBorder="1" applyAlignment="1">
      <alignment horizontal="right"/>
    </xf>
    <xf numFmtId="0" fontId="15" fillId="2" borderId="6" xfId="1" applyFont="1" applyFill="1" applyBorder="1" applyAlignment="1">
      <alignment horizontal="center" vertical="center" wrapText="1"/>
    </xf>
    <xf numFmtId="0" fontId="15" fillId="2" borderId="8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left" vertical="center"/>
    </xf>
    <xf numFmtId="0" fontId="5" fillId="2" borderId="14" xfId="1" applyFont="1" applyFill="1" applyBorder="1" applyAlignment="1">
      <alignment horizontal="left" vertical="center"/>
    </xf>
    <xf numFmtId="0" fontId="5" fillId="2" borderId="15" xfId="1" applyFont="1" applyFill="1" applyBorder="1" applyAlignment="1">
      <alignment horizontal="left" vertical="center"/>
    </xf>
    <xf numFmtId="1" fontId="6" fillId="2" borderId="5" xfId="1" applyNumberFormat="1" applyFont="1" applyFill="1" applyBorder="1" applyAlignment="1">
      <alignment horizontal="right"/>
    </xf>
    <xf numFmtId="2" fontId="3" fillId="2" borderId="0" xfId="0" applyNumberFormat="1" applyFont="1" applyFill="1" applyBorder="1"/>
    <xf numFmtId="0" fontId="11" fillId="2" borderId="1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22" fillId="2" borderId="14" xfId="1" applyFont="1" applyFill="1" applyBorder="1" applyAlignment="1">
      <alignment horizontal="left" vertical="center"/>
    </xf>
    <xf numFmtId="0" fontId="15" fillId="2" borderId="9" xfId="1" applyFont="1" applyFill="1" applyBorder="1" applyAlignment="1">
      <alignment horizontal="center" vertical="center" wrapText="1"/>
    </xf>
    <xf numFmtId="0" fontId="15" fillId="2" borderId="12" xfId="1" applyFont="1" applyFill="1" applyBorder="1" applyAlignment="1">
      <alignment horizontal="center" vertical="center" wrapText="1"/>
    </xf>
    <xf numFmtId="0" fontId="17" fillId="2" borderId="0" xfId="1" applyFont="1" applyFill="1">
      <alignment horizontal="left"/>
    </xf>
    <xf numFmtId="0" fontId="17" fillId="2" borderId="0" xfId="1" applyFont="1" applyFill="1" applyAlignment="1"/>
    <xf numFmtId="0" fontId="11" fillId="2" borderId="0" xfId="1" applyFont="1" applyFill="1" applyAlignment="1">
      <alignment horizontal="center" wrapText="1"/>
    </xf>
    <xf numFmtId="0" fontId="11" fillId="2" borderId="0" xfId="1" applyFont="1" applyFill="1" applyAlignment="1">
      <alignment wrapText="1"/>
    </xf>
    <xf numFmtId="0" fontId="22" fillId="2" borderId="0" xfId="1" applyFont="1" applyFill="1" applyAlignment="1">
      <alignment horizontal="center"/>
    </xf>
    <xf numFmtId="0" fontId="15" fillId="2" borderId="0" xfId="1" applyFont="1" applyFill="1" applyAlignment="1">
      <alignment horizontal="left"/>
    </xf>
    <xf numFmtId="0" fontId="5" fillId="2" borderId="13" xfId="1" applyFont="1" applyFill="1" applyBorder="1" applyAlignment="1">
      <alignment horizontal="left" wrapText="1"/>
    </xf>
    <xf numFmtId="0" fontId="5" fillId="2" borderId="14" xfId="1" applyFont="1" applyFill="1" applyBorder="1" applyAlignment="1">
      <alignment horizontal="left" wrapText="1"/>
    </xf>
    <xf numFmtId="0" fontId="5" fillId="2" borderId="15" xfId="1" applyFont="1" applyFill="1" applyBorder="1" applyAlignment="1">
      <alignment horizontal="left" wrapText="1"/>
    </xf>
    <xf numFmtId="0" fontId="5" fillId="2" borderId="5" xfId="1" applyFont="1" applyFill="1" applyBorder="1" applyAlignment="1">
      <alignment horizontal="right"/>
    </xf>
    <xf numFmtId="0" fontId="5" fillId="2" borderId="13" xfId="1" applyFont="1" applyFill="1" applyBorder="1" applyAlignment="1">
      <alignment horizontal="left"/>
    </xf>
    <xf numFmtId="0" fontId="5" fillId="2" borderId="14" xfId="1" applyFont="1" applyFill="1" applyBorder="1" applyAlignment="1">
      <alignment horizontal="left"/>
    </xf>
    <xf numFmtId="0" fontId="5" fillId="2" borderId="15" xfId="1" applyFont="1" applyFill="1" applyBorder="1" applyAlignment="1">
      <alignment horizontal="left"/>
    </xf>
    <xf numFmtId="0" fontId="3" fillId="2" borderId="5" xfId="0" applyFont="1" applyFill="1" applyBorder="1" applyAlignment="1">
      <alignment horizontal="right"/>
    </xf>
    <xf numFmtId="0" fontId="11" fillId="2" borderId="2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right"/>
    </xf>
    <xf numFmtId="0" fontId="5" fillId="2" borderId="13" xfId="1" applyFont="1" applyFill="1" applyBorder="1" applyAlignment="1">
      <alignment horizontal="left"/>
    </xf>
    <xf numFmtId="0" fontId="5" fillId="2" borderId="14" xfId="1" applyFont="1" applyFill="1" applyBorder="1" applyAlignment="1">
      <alignment horizontal="left"/>
    </xf>
    <xf numFmtId="0" fontId="5" fillId="2" borderId="15" xfId="1" applyFont="1" applyFill="1" applyBorder="1" applyAlignment="1">
      <alignment horizontal="left"/>
    </xf>
    <xf numFmtId="1" fontId="5" fillId="2" borderId="12" xfId="1" applyNumberFormat="1" applyFont="1" applyFill="1" applyBorder="1" applyAlignment="1">
      <alignment horizontal="right"/>
    </xf>
    <xf numFmtId="0" fontId="25" fillId="2" borderId="0" xfId="1" applyFont="1" applyFill="1" applyAlignment="1">
      <alignment horizontal="left" wrapText="1"/>
    </xf>
    <xf numFmtId="0" fontId="25" fillId="2" borderId="0" xfId="1" applyFont="1" applyFill="1" applyAlignment="1">
      <alignment wrapText="1"/>
    </xf>
    <xf numFmtId="0" fontId="11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22" fillId="2" borderId="10" xfId="1" applyFont="1" applyFill="1" applyBorder="1" applyAlignment="1">
      <alignment horizontal="left"/>
    </xf>
    <xf numFmtId="0" fontId="22" fillId="2" borderId="12" xfId="1" applyFont="1" applyFill="1" applyBorder="1" applyAlignment="1">
      <alignment horizontal="left"/>
    </xf>
    <xf numFmtId="1" fontId="11" fillId="2" borderId="5" xfId="1" applyNumberFormat="1" applyFont="1" applyFill="1" applyBorder="1" applyAlignment="1">
      <alignment horizontal="center"/>
    </xf>
    <xf numFmtId="1" fontId="11" fillId="2" borderId="0" xfId="1" applyNumberFormat="1" applyFont="1" applyFill="1" applyBorder="1" applyAlignment="1"/>
    <xf numFmtId="0" fontId="5" fillId="2" borderId="5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1" fontId="5" fillId="2" borderId="5" xfId="1" applyNumberFormat="1" applyFont="1" applyFill="1" applyBorder="1" applyAlignment="1">
      <alignment horizontal="center"/>
    </xf>
    <xf numFmtId="0" fontId="22" fillId="2" borderId="0" xfId="1" applyFont="1" applyFill="1" applyBorder="1">
      <alignment horizontal="left"/>
    </xf>
    <xf numFmtId="0" fontId="5" fillId="2" borderId="11" xfId="1" applyFont="1" applyFill="1" applyBorder="1" applyAlignment="1">
      <alignment horizontal="center"/>
    </xf>
    <xf numFmtId="1" fontId="5" fillId="2" borderId="0" xfId="1" applyNumberFormat="1" applyFont="1" applyFill="1" applyBorder="1" applyAlignment="1"/>
    <xf numFmtId="1" fontId="22" fillId="2" borderId="0" xfId="1" applyNumberFormat="1" applyFont="1" applyFill="1">
      <alignment horizontal="left"/>
    </xf>
    <xf numFmtId="0" fontId="26" fillId="2" borderId="13" xfId="1" applyNumberFormat="1" applyFont="1" applyFill="1" applyBorder="1" applyAlignment="1">
      <alignment horizontal="left" wrapText="1"/>
    </xf>
    <xf numFmtId="0" fontId="26" fillId="2" borderId="14" xfId="1" applyNumberFormat="1" applyFont="1" applyFill="1" applyBorder="1" applyAlignment="1">
      <alignment horizontal="left" wrapText="1"/>
    </xf>
    <xf numFmtId="0" fontId="27" fillId="2" borderId="13" xfId="1" applyFont="1" applyFill="1" applyBorder="1" applyAlignment="1"/>
    <xf numFmtId="1" fontId="26" fillId="2" borderId="0" xfId="1" applyNumberFormat="1" applyFont="1" applyFill="1" applyBorder="1" applyAlignment="1"/>
    <xf numFmtId="0" fontId="24" fillId="2" borderId="0" xfId="1" applyFont="1" applyFill="1">
      <alignment horizontal="left"/>
    </xf>
    <xf numFmtId="0" fontId="24" fillId="2" borderId="0" xfId="1" applyFont="1" applyFill="1">
      <alignment horizontal="left"/>
    </xf>
    <xf numFmtId="0" fontId="19" fillId="3" borderId="13" xfId="1" applyFont="1" applyFill="1" applyBorder="1" applyAlignment="1"/>
    <xf numFmtId="0" fontId="26" fillId="2" borderId="0" xfId="1" applyFont="1" applyFill="1">
      <alignment horizontal="left"/>
    </xf>
    <xf numFmtId="0" fontId="23" fillId="2" borderId="0" xfId="1" applyFont="1" applyFill="1">
      <alignment horizontal="left"/>
    </xf>
    <xf numFmtId="0" fontId="5" fillId="2" borderId="0" xfId="1" applyFont="1" applyFill="1" applyBorder="1" applyAlignment="1">
      <alignment horizontal="left" wrapText="1"/>
    </xf>
    <xf numFmtId="0" fontId="5" fillId="2" borderId="0" xfId="1" applyFont="1" applyFill="1" applyBorder="1" applyAlignment="1">
      <alignment wrapText="1"/>
    </xf>
    <xf numFmtId="0" fontId="22" fillId="2" borderId="0" xfId="1" applyFont="1" applyFill="1" applyBorder="1" applyAlignment="1"/>
    <xf numFmtId="0" fontId="26" fillId="2" borderId="0" xfId="1" applyFont="1" applyFill="1" applyBorder="1">
      <alignment horizontal="left"/>
    </xf>
    <xf numFmtId="0" fontId="23" fillId="2" borderId="0" xfId="1" applyFont="1" applyFill="1" applyBorder="1" applyAlignment="1">
      <alignment horizontal="left"/>
    </xf>
    <xf numFmtId="0" fontId="26" fillId="2" borderId="0" xfId="1" applyFont="1" applyFill="1" applyBorder="1" applyAlignment="1"/>
    <xf numFmtId="0" fontId="15" fillId="2" borderId="0" xfId="1" applyFont="1" applyFill="1" applyBorder="1" applyAlignment="1"/>
    <xf numFmtId="0" fontId="5" fillId="2" borderId="5" xfId="0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0" fontId="7" fillId="2" borderId="0" xfId="0" applyFont="1" applyFill="1" applyBorder="1"/>
    <xf numFmtId="0" fontId="5" fillId="2" borderId="0" xfId="1" applyFont="1" applyFill="1" applyBorder="1" applyAlignment="1"/>
    <xf numFmtId="2" fontId="7" fillId="2" borderId="5" xfId="0" applyNumberFormat="1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 vertical="center" wrapText="1"/>
    </xf>
    <xf numFmtId="2" fontId="22" fillId="2" borderId="0" xfId="1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left" vertical="center" wrapText="1"/>
    </xf>
    <xf numFmtId="2" fontId="10" fillId="2" borderId="0" xfId="0" applyNumberFormat="1" applyFont="1" applyFill="1" applyBorder="1" applyAlignment="1">
      <alignment vertical="center" wrapText="1"/>
    </xf>
    <xf numFmtId="0" fontId="6" fillId="2" borderId="0" xfId="1" applyFont="1" applyFill="1" applyAlignment="1">
      <alignment horizontal="center" wrapText="1"/>
    </xf>
    <xf numFmtId="0" fontId="6" fillId="2" borderId="0" xfId="1" applyFont="1" applyFill="1" applyAlignment="1">
      <alignment wrapText="1"/>
    </xf>
    <xf numFmtId="0" fontId="28" fillId="2" borderId="0" xfId="1" applyFont="1" applyFill="1" applyAlignment="1">
      <alignment horizontal="center" wrapText="1"/>
    </xf>
    <xf numFmtId="0" fontId="6" fillId="2" borderId="0" xfId="1" applyFont="1" applyFill="1" applyAlignment="1">
      <alignment horizontal="center"/>
    </xf>
    <xf numFmtId="0" fontId="6" fillId="2" borderId="0" xfId="1" applyFont="1" applyFill="1" applyAlignment="1"/>
    <xf numFmtId="0" fontId="28" fillId="2" borderId="0" xfId="1" applyFont="1" applyFill="1" applyAlignment="1"/>
    <xf numFmtId="2" fontId="30" fillId="2" borderId="0" xfId="2" applyNumberFormat="1" applyFont="1" applyFill="1" applyAlignment="1" applyProtection="1">
      <alignment horizontal="center"/>
    </xf>
    <xf numFmtId="2" fontId="30" fillId="2" borderId="0" xfId="2" applyNumberFormat="1" applyFont="1" applyFill="1" applyAlignment="1" applyProtection="1"/>
    <xf numFmtId="0" fontId="31" fillId="2" borderId="0" xfId="0" applyFont="1" applyFill="1" applyAlignment="1">
      <alignment horizontal="center"/>
    </xf>
    <xf numFmtId="0" fontId="31" fillId="2" borderId="0" xfId="0" applyFont="1" applyFill="1" applyAlignment="1"/>
    <xf numFmtId="0" fontId="34" fillId="2" borderId="0" xfId="0" applyFont="1" applyFill="1" applyAlignment="1"/>
    <xf numFmtId="0" fontId="32" fillId="2" borderId="0" xfId="0" applyFont="1" applyFill="1" applyAlignment="1">
      <alignment horizontal="center"/>
    </xf>
    <xf numFmtId="0" fontId="32" fillId="2" borderId="0" xfId="0" applyFont="1" applyFill="1" applyAlignment="1"/>
    <xf numFmtId="0" fontId="33" fillId="2" borderId="0" xfId="0" applyFont="1" applyFill="1" applyAlignment="1"/>
  </cellXfs>
  <cellStyles count="4">
    <cellStyle name="Гиперссылка" xfId="2" builtinId="8"/>
    <cellStyle name="Обычный" xfId="0" builtinId="0"/>
    <cellStyle name="Обычный 2" xfId="3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3"/>
  <sheetViews>
    <sheetView tabSelected="1" view="pageBreakPreview" topLeftCell="A55" zoomScaleSheetLayoutView="100" workbookViewId="0">
      <selection activeCell="H70" sqref="H70:H87"/>
    </sheetView>
  </sheetViews>
  <sheetFormatPr defaultColWidth="9.125" defaultRowHeight="12.9"/>
  <cols>
    <col min="1" max="1" width="12.625" style="3" customWidth="1"/>
    <col min="2" max="2" width="11.625" style="3" customWidth="1"/>
    <col min="3" max="3" width="14.25" style="3" customWidth="1"/>
    <col min="4" max="4" width="12.75" style="3" customWidth="1"/>
    <col min="5" max="5" width="17" style="3" customWidth="1"/>
    <col min="6" max="6" width="15.75" style="3" customWidth="1"/>
    <col min="7" max="7" width="17.25" style="3" customWidth="1"/>
    <col min="8" max="8" width="15.5" style="3" customWidth="1"/>
    <col min="9" max="9" width="12.875" style="3" customWidth="1"/>
    <col min="10" max="10" width="3.625" style="3" customWidth="1"/>
    <col min="11" max="12" width="9.125" style="3"/>
    <col min="13" max="13" width="0.625" style="3" customWidth="1"/>
    <col min="14" max="15" width="9.125" style="3"/>
    <col min="16" max="16" width="1.375" style="3" customWidth="1"/>
    <col min="17" max="16384" width="9.125" style="3"/>
  </cols>
  <sheetData>
    <row r="1" spans="1:16" ht="18.35000000000000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</row>
    <row r="2" spans="1:16" ht="18.350000000000001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</row>
    <row r="3" spans="1:16" ht="18.350000000000001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</row>
    <row r="4" spans="1:16" ht="18.350000000000001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</row>
    <row r="5" spans="1:16" s="10" customFormat="1" ht="14.3" customHeight="1">
      <c r="A5" s="7" t="s">
        <v>3</v>
      </c>
      <c r="B5" s="7"/>
      <c r="C5" s="7"/>
      <c r="D5" s="7"/>
      <c r="E5" s="8" t="s">
        <v>4</v>
      </c>
      <c r="F5" s="8"/>
      <c r="G5" s="8"/>
      <c r="H5" s="8"/>
      <c r="I5" s="9"/>
      <c r="J5" s="9"/>
    </row>
    <row r="6" spans="1:16" s="10" customFormat="1" ht="13.6">
      <c r="A6" s="7" t="s">
        <v>5</v>
      </c>
      <c r="B6" s="7"/>
      <c r="C6" s="7"/>
      <c r="D6" s="7"/>
      <c r="E6" s="8"/>
      <c r="F6" s="8"/>
      <c r="G6" s="8"/>
      <c r="H6" s="8"/>
      <c r="I6" s="9"/>
      <c r="J6" s="9"/>
    </row>
    <row r="7" spans="1:16" s="10" customFormat="1" ht="28.55" customHeight="1">
      <c r="A7" s="7" t="s">
        <v>6</v>
      </c>
      <c r="B7" s="7"/>
      <c r="C7" s="7"/>
      <c r="D7" s="7"/>
      <c r="E7" s="8"/>
      <c r="F7" s="8"/>
      <c r="G7" s="8"/>
      <c r="H7" s="8"/>
      <c r="I7" s="9"/>
      <c r="J7" s="9"/>
    </row>
    <row r="8" spans="1:16" s="10" customFormat="1" ht="13.6">
      <c r="A8" s="7" t="s">
        <v>7</v>
      </c>
      <c r="B8" s="7"/>
      <c r="C8" s="7"/>
      <c r="D8" s="7"/>
      <c r="E8" s="9"/>
      <c r="F8" s="9"/>
      <c r="G8" s="9"/>
      <c r="H8" s="9"/>
      <c r="I8" s="11"/>
      <c r="J8" s="11"/>
    </row>
    <row r="9" spans="1:16" s="10" customFormat="1" ht="13.6">
      <c r="A9" s="7" t="s">
        <v>8</v>
      </c>
      <c r="B9" s="7"/>
      <c r="C9" s="7"/>
      <c r="D9" s="7"/>
      <c r="E9" s="11" t="s">
        <v>9</v>
      </c>
      <c r="F9" s="9"/>
      <c r="G9" s="9"/>
      <c r="H9" s="9"/>
      <c r="I9" s="9"/>
      <c r="J9" s="9"/>
    </row>
    <row r="10" spans="1:16" s="10" customFormat="1" ht="13.6">
      <c r="A10" s="7" t="s">
        <v>10</v>
      </c>
      <c r="B10" s="7"/>
      <c r="C10" s="7"/>
      <c r="D10" s="7"/>
      <c r="F10" s="11"/>
      <c r="G10" s="11"/>
      <c r="H10" s="11"/>
      <c r="I10" s="11"/>
      <c r="J10" s="11"/>
    </row>
    <row r="11" spans="1:16" s="10" customFormat="1" ht="13.6">
      <c r="A11" s="7" t="s">
        <v>11</v>
      </c>
      <c r="B11" s="7"/>
      <c r="C11" s="7"/>
      <c r="D11" s="7"/>
      <c r="E11" s="7" t="s">
        <v>12</v>
      </c>
      <c r="F11" s="7"/>
      <c r="G11" s="7" t="s">
        <v>13</v>
      </c>
      <c r="I11" s="7"/>
      <c r="J11" s="7"/>
    </row>
    <row r="12" spans="1:16" s="10" customFormat="1" ht="13.6">
      <c r="A12" s="7" t="s">
        <v>14</v>
      </c>
      <c r="B12" s="7"/>
      <c r="C12" s="7"/>
      <c r="D12" s="7"/>
      <c r="E12" s="7" t="s">
        <v>15</v>
      </c>
      <c r="F12" s="7"/>
      <c r="G12" s="7" t="s">
        <v>16</v>
      </c>
      <c r="I12" s="7"/>
      <c r="J12" s="7"/>
    </row>
    <row r="13" spans="1:16" s="10" customFormat="1" ht="13.6">
      <c r="A13" s="7" t="s">
        <v>17</v>
      </c>
      <c r="B13" s="7"/>
      <c r="C13" s="7"/>
      <c r="D13" s="7"/>
      <c r="E13" s="7" t="s">
        <v>18</v>
      </c>
      <c r="F13" s="7"/>
      <c r="G13" s="7" t="s">
        <v>19</v>
      </c>
      <c r="I13" s="7"/>
      <c r="J13" s="7"/>
    </row>
    <row r="14" spans="1:16" s="10" customFormat="1" ht="13.6">
      <c r="A14" s="7" t="s">
        <v>20</v>
      </c>
      <c r="B14" s="7"/>
      <c r="C14" s="7"/>
      <c r="D14" s="7"/>
      <c r="E14" s="7"/>
      <c r="F14" s="7"/>
      <c r="G14" s="7"/>
      <c r="I14" s="7"/>
      <c r="J14" s="7"/>
    </row>
    <row r="15" spans="1:16" s="10" customFormat="1" ht="13.6">
      <c r="A15" s="7" t="s">
        <v>21</v>
      </c>
      <c r="B15" s="7"/>
      <c r="C15" s="7"/>
      <c r="D15" s="7"/>
      <c r="E15" s="7"/>
      <c r="F15" s="7"/>
      <c r="G15" s="7"/>
      <c r="I15" s="7"/>
      <c r="J15" s="7"/>
    </row>
    <row r="16" spans="1:16" ht="18.350000000000001">
      <c r="A16" s="12"/>
      <c r="B16" s="12"/>
      <c r="C16" s="12"/>
      <c r="D16" s="12"/>
      <c r="E16" s="7"/>
      <c r="F16" s="7"/>
      <c r="G16" s="7"/>
      <c r="H16" s="7"/>
      <c r="I16" s="13"/>
      <c r="J16" s="13"/>
      <c r="K16" s="14"/>
      <c r="L16" s="14"/>
      <c r="M16" s="14"/>
      <c r="N16" s="14"/>
      <c r="O16" s="14"/>
      <c r="P16" s="14"/>
    </row>
    <row r="17" spans="1:16" ht="30.25" customHeight="1">
      <c r="A17" s="15" t="s">
        <v>22</v>
      </c>
      <c r="B17" s="15"/>
      <c r="C17" s="15"/>
      <c r="D17" s="15"/>
      <c r="E17" s="15"/>
      <c r="F17" s="15"/>
      <c r="G17" s="15"/>
      <c r="H17" s="15"/>
      <c r="I17" s="9"/>
      <c r="J17" s="9"/>
      <c r="K17" s="16"/>
      <c r="L17" s="16"/>
      <c r="M17" s="16"/>
      <c r="N17" s="16"/>
      <c r="O17" s="16"/>
      <c r="P17" s="16"/>
    </row>
    <row r="18" spans="1:16" ht="15.6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6"/>
      <c r="L18" s="16"/>
      <c r="M18" s="16"/>
      <c r="N18" s="16"/>
      <c r="O18" s="16"/>
      <c r="P18" s="16"/>
    </row>
    <row r="19" spans="1:16" ht="15.65">
      <c r="A19" s="18" t="s">
        <v>23</v>
      </c>
      <c r="B19" s="18"/>
      <c r="C19" s="18"/>
      <c r="D19" s="18"/>
      <c r="E19" s="18"/>
      <c r="F19" s="18"/>
      <c r="G19" s="18"/>
      <c r="H19" s="18"/>
      <c r="I19" s="19"/>
      <c r="J19" s="19"/>
      <c r="K19" s="19"/>
      <c r="L19" s="19"/>
      <c r="M19" s="19"/>
      <c r="N19" s="19"/>
      <c r="O19" s="19"/>
      <c r="P19" s="19"/>
    </row>
    <row r="20" spans="1:16" ht="15.65">
      <c r="A20" s="20"/>
      <c r="B20" s="21"/>
      <c r="C20" s="21"/>
      <c r="D20" s="21"/>
      <c r="E20" s="21"/>
      <c r="F20" s="21"/>
      <c r="G20" s="20"/>
      <c r="H20" s="22" t="s">
        <v>24</v>
      </c>
      <c r="I20" s="23"/>
      <c r="K20" s="16"/>
      <c r="M20" s="16"/>
      <c r="N20" s="16"/>
      <c r="O20" s="24"/>
    </row>
    <row r="21" spans="1:16" s="10" customFormat="1" ht="14.95" customHeight="1">
      <c r="A21" s="25" t="s">
        <v>25</v>
      </c>
      <c r="B21" s="26"/>
      <c r="C21" s="27" t="s">
        <v>26</v>
      </c>
      <c r="D21" s="28" t="s">
        <v>27</v>
      </c>
      <c r="E21" s="29"/>
      <c r="F21" s="27" t="s">
        <v>28</v>
      </c>
      <c r="G21" s="30" t="s">
        <v>29</v>
      </c>
      <c r="H21" s="30" t="s">
        <v>30</v>
      </c>
      <c r="I21" s="31"/>
    </row>
    <row r="22" spans="1:16" s="10" customFormat="1" ht="14.95" customHeight="1">
      <c r="A22" s="32"/>
      <c r="B22" s="33"/>
      <c r="C22" s="34"/>
      <c r="D22" s="35"/>
      <c r="E22" s="36"/>
      <c r="F22" s="37"/>
      <c r="G22" s="38"/>
      <c r="H22" s="38"/>
      <c r="I22" s="31"/>
    </row>
    <row r="23" spans="1:16" s="10" customFormat="1" ht="106.5" customHeight="1">
      <c r="A23" s="39"/>
      <c r="B23" s="40"/>
      <c r="C23" s="41"/>
      <c r="D23" s="42"/>
      <c r="E23" s="43"/>
      <c r="F23" s="44"/>
      <c r="G23" s="38"/>
      <c r="H23" s="38"/>
      <c r="I23" s="31"/>
    </row>
    <row r="24" spans="1:16" s="54" customFormat="1" ht="13.6">
      <c r="A24" s="45"/>
      <c r="B24" s="46">
        <v>1066367.1300000001</v>
      </c>
      <c r="C24" s="47">
        <v>1050148.2</v>
      </c>
      <c r="D24" s="48">
        <v>35499.599999999999</v>
      </c>
      <c r="E24" s="49"/>
      <c r="F24" s="50">
        <f>C24-B24</f>
        <v>-16218.930000000168</v>
      </c>
      <c r="G24" s="50">
        <f>H68</f>
        <v>1188913.4315017932</v>
      </c>
      <c r="H24" s="51">
        <f>C24+D24-G24</f>
        <v>-103265.63150179316</v>
      </c>
      <c r="I24" s="52"/>
      <c r="J24" s="53"/>
    </row>
    <row r="25" spans="1:16" s="54" customFormat="1" ht="13.6">
      <c r="A25" s="55"/>
      <c r="B25" s="55"/>
      <c r="C25" s="55"/>
      <c r="D25" s="55"/>
      <c r="E25" s="55"/>
      <c r="F25" s="56"/>
      <c r="G25" s="56"/>
      <c r="H25" s="56"/>
      <c r="I25" s="52"/>
      <c r="J25" s="53"/>
    </row>
    <row r="26" spans="1:16" s="54" customFormat="1" ht="29.25" customHeight="1">
      <c r="A26" s="57" t="s">
        <v>31</v>
      </c>
      <c r="B26" s="57"/>
      <c r="C26" s="57"/>
      <c r="D26" s="57"/>
      <c r="E26" s="57"/>
      <c r="F26" s="57"/>
      <c r="G26" s="57"/>
      <c r="H26" s="57"/>
      <c r="I26" s="52"/>
      <c r="J26" s="53"/>
    </row>
    <row r="27" spans="1:16" ht="15.6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16"/>
      <c r="L27" s="16"/>
      <c r="M27" s="16"/>
      <c r="N27" s="16"/>
      <c r="O27" s="16"/>
      <c r="P27" s="16"/>
    </row>
    <row r="28" spans="1:16" ht="13.6">
      <c r="A28" s="59" t="s">
        <v>32</v>
      </c>
      <c r="B28" s="59"/>
      <c r="C28" s="59"/>
      <c r="D28" s="59"/>
      <c r="E28" s="59"/>
      <c r="F28" s="59"/>
      <c r="G28" s="59"/>
      <c r="H28" s="59"/>
      <c r="I28" s="7"/>
      <c r="J28" s="7"/>
      <c r="K28" s="10"/>
      <c r="L28" s="10"/>
      <c r="M28" s="10"/>
      <c r="N28" s="10"/>
      <c r="O28" s="10"/>
      <c r="P28" s="10"/>
    </row>
    <row r="29" spans="1:16" ht="13.6">
      <c r="A29" s="7" t="s">
        <v>33</v>
      </c>
      <c r="B29" s="7"/>
      <c r="C29" s="7"/>
      <c r="D29" s="7"/>
      <c r="E29" s="7"/>
      <c r="F29" s="7"/>
      <c r="G29" s="60"/>
      <c r="H29" s="60"/>
      <c r="I29" s="7"/>
      <c r="J29" s="10"/>
      <c r="K29" s="10"/>
      <c r="L29" s="10"/>
      <c r="M29" s="10"/>
      <c r="N29" s="10"/>
      <c r="O29" s="10"/>
    </row>
    <row r="30" spans="1:16" ht="14.95" customHeight="1">
      <c r="A30" s="15" t="s">
        <v>34</v>
      </c>
      <c r="B30" s="15"/>
      <c r="C30" s="15"/>
      <c r="D30" s="15"/>
      <c r="E30" s="15"/>
      <c r="F30" s="15"/>
      <c r="G30" s="15"/>
      <c r="H30" s="15"/>
      <c r="I30" s="9"/>
      <c r="J30" s="9"/>
      <c r="K30" s="9"/>
      <c r="L30" s="9"/>
      <c r="M30" s="9"/>
      <c r="N30" s="9"/>
      <c r="O30" s="9"/>
      <c r="P30" s="9"/>
    </row>
    <row r="31" spans="1:16" ht="13.6">
      <c r="A31" s="7" t="s">
        <v>35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5.6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1:18" s="64" customFormat="1" ht="15.65">
      <c r="A33" s="62" t="s">
        <v>36</v>
      </c>
      <c r="B33" s="62"/>
      <c r="C33" s="62"/>
      <c r="D33" s="62"/>
      <c r="E33" s="62"/>
      <c r="F33" s="62"/>
      <c r="G33" s="62"/>
      <c r="H33" s="62"/>
      <c r="I33" s="63"/>
      <c r="J33" s="63"/>
    </row>
    <row r="34" spans="1:18" s="64" customFormat="1" ht="13.6">
      <c r="A34" s="65"/>
      <c r="B34" s="66"/>
      <c r="C34" s="67"/>
      <c r="D34" s="67"/>
      <c r="E34" s="68"/>
      <c r="F34" s="68"/>
      <c r="G34" s="66"/>
      <c r="H34" s="69" t="s">
        <v>37</v>
      </c>
      <c r="I34" s="69"/>
    </row>
    <row r="35" spans="1:18" s="64" customFormat="1" ht="15.65">
      <c r="A35" s="70" t="s">
        <v>38</v>
      </c>
      <c r="B35" s="71"/>
      <c r="C35" s="72" t="s">
        <v>39</v>
      </c>
      <c r="D35" s="73"/>
      <c r="E35" s="73"/>
      <c r="F35" s="73"/>
      <c r="G35" s="74"/>
      <c r="H35" s="75" t="s">
        <v>40</v>
      </c>
      <c r="L35" s="76"/>
      <c r="M35" s="76"/>
      <c r="N35" s="76"/>
      <c r="O35" s="76"/>
      <c r="P35" s="76"/>
      <c r="Q35" s="76"/>
      <c r="R35" s="76"/>
    </row>
    <row r="36" spans="1:18" s="64" customFormat="1" ht="14.95" customHeight="1">
      <c r="A36" s="77" t="s">
        <v>41</v>
      </c>
      <c r="B36" s="78"/>
      <c r="C36" s="79" t="s">
        <v>42</v>
      </c>
      <c r="D36" s="80"/>
      <c r="E36" s="80"/>
      <c r="F36" s="80"/>
      <c r="G36" s="80"/>
      <c r="H36" s="81">
        <f>1803</f>
        <v>1803</v>
      </c>
      <c r="L36" s="76"/>
      <c r="M36" s="76"/>
      <c r="N36" s="76"/>
      <c r="O36" s="76"/>
      <c r="P36" s="76"/>
      <c r="Q36" s="76"/>
      <c r="R36" s="76"/>
    </row>
    <row r="37" spans="1:18" s="64" customFormat="1" ht="14.95" customHeight="1">
      <c r="A37" s="82"/>
      <c r="B37" s="83"/>
      <c r="C37" s="79" t="s">
        <v>43</v>
      </c>
      <c r="D37" s="80"/>
      <c r="E37" s="80"/>
      <c r="F37" s="80"/>
      <c r="G37" s="80"/>
      <c r="H37" s="81">
        <f>40000</f>
        <v>40000</v>
      </c>
      <c r="L37" s="76"/>
      <c r="M37" s="76"/>
      <c r="N37" s="76"/>
      <c r="O37" s="76"/>
      <c r="P37" s="76"/>
      <c r="Q37" s="76"/>
      <c r="R37" s="76"/>
    </row>
    <row r="38" spans="1:18" s="64" customFormat="1" ht="14.95" customHeight="1">
      <c r="A38" s="82"/>
      <c r="B38" s="83"/>
      <c r="C38" s="79" t="s">
        <v>44</v>
      </c>
      <c r="D38" s="80"/>
      <c r="E38" s="80"/>
      <c r="F38" s="80"/>
      <c r="G38" s="80"/>
      <c r="H38" s="81">
        <f>49002</f>
        <v>49002</v>
      </c>
      <c r="L38" s="76"/>
      <c r="M38" s="76"/>
      <c r="N38" s="76"/>
      <c r="O38" s="76"/>
      <c r="P38" s="76"/>
      <c r="Q38" s="76"/>
      <c r="R38" s="76"/>
    </row>
    <row r="39" spans="1:18" s="64" customFormat="1" ht="14.95" customHeight="1">
      <c r="A39" s="82"/>
      <c r="B39" s="83"/>
      <c r="C39" s="79" t="s">
        <v>45</v>
      </c>
      <c r="D39" s="80"/>
      <c r="E39" s="80"/>
      <c r="F39" s="80"/>
      <c r="G39" s="80"/>
      <c r="H39" s="81">
        <f>51423+1620</f>
        <v>53043</v>
      </c>
      <c r="L39" s="76"/>
      <c r="M39" s="76"/>
      <c r="N39" s="76"/>
      <c r="O39" s="76"/>
      <c r="P39" s="76"/>
      <c r="Q39" s="76"/>
      <c r="R39" s="76"/>
    </row>
    <row r="40" spans="1:18" s="64" customFormat="1" ht="14.95" customHeight="1">
      <c r="A40" s="82"/>
      <c r="B40" s="83"/>
      <c r="C40" s="79" t="s">
        <v>46</v>
      </c>
      <c r="D40" s="80"/>
      <c r="E40" s="80"/>
      <c r="F40" s="80"/>
      <c r="G40" s="80"/>
      <c r="H40" s="81">
        <f>31805</f>
        <v>31805</v>
      </c>
      <c r="L40" s="76"/>
      <c r="M40" s="76"/>
      <c r="N40" s="76"/>
      <c r="O40" s="76"/>
      <c r="P40" s="76"/>
      <c r="Q40" s="76"/>
      <c r="R40" s="76"/>
    </row>
    <row r="41" spans="1:18" s="64" customFormat="1" ht="14.95" customHeight="1">
      <c r="A41" s="82"/>
      <c r="B41" s="83"/>
      <c r="C41" s="79" t="s">
        <v>47</v>
      </c>
      <c r="D41" s="80"/>
      <c r="E41" s="80"/>
      <c r="F41" s="80"/>
      <c r="G41" s="80"/>
      <c r="H41" s="81">
        <f>1904</f>
        <v>1904</v>
      </c>
      <c r="L41" s="76"/>
      <c r="M41" s="76"/>
      <c r="N41" s="76"/>
      <c r="O41" s="76"/>
      <c r="P41" s="76"/>
      <c r="Q41" s="76"/>
      <c r="R41" s="76"/>
    </row>
    <row r="42" spans="1:18" s="64" customFormat="1" ht="14.95" customHeight="1">
      <c r="A42" s="82"/>
      <c r="B42" s="83"/>
      <c r="C42" s="79" t="s">
        <v>48</v>
      </c>
      <c r="D42" s="80"/>
      <c r="E42" s="80"/>
      <c r="F42" s="80"/>
      <c r="G42" s="80"/>
      <c r="H42" s="81">
        <f>13617</f>
        <v>13617</v>
      </c>
      <c r="L42" s="76"/>
      <c r="M42" s="76"/>
      <c r="N42" s="76"/>
      <c r="O42" s="76"/>
      <c r="P42" s="76"/>
      <c r="Q42" s="76"/>
      <c r="R42" s="76"/>
    </row>
    <row r="43" spans="1:18" s="64" customFormat="1" ht="14.95" customHeight="1">
      <c r="A43" s="82"/>
      <c r="B43" s="83"/>
      <c r="C43" s="84" t="s">
        <v>49</v>
      </c>
      <c r="D43" s="85"/>
      <c r="E43" s="85"/>
      <c r="F43" s="85"/>
      <c r="G43" s="86"/>
      <c r="H43" s="81">
        <f>12800</f>
        <v>12800</v>
      </c>
      <c r="L43" s="76"/>
      <c r="M43" s="76"/>
      <c r="N43" s="76"/>
      <c r="O43" s="76"/>
      <c r="P43" s="76"/>
      <c r="Q43" s="76"/>
      <c r="R43" s="76"/>
    </row>
    <row r="44" spans="1:18" s="64" customFormat="1" ht="14.95" customHeight="1">
      <c r="A44" s="82"/>
      <c r="B44" s="83"/>
      <c r="C44" s="79"/>
      <c r="D44" s="80"/>
      <c r="E44" s="80"/>
      <c r="F44" s="80"/>
      <c r="G44" s="80"/>
      <c r="H44" s="87">
        <f>SUM(H36:H43)</f>
        <v>203974</v>
      </c>
      <c r="K44" s="88"/>
      <c r="L44" s="76"/>
      <c r="M44" s="76"/>
      <c r="N44" s="76"/>
      <c r="O44" s="76"/>
      <c r="P44" s="76"/>
      <c r="Q44" s="76"/>
      <c r="R44" s="76"/>
    </row>
    <row r="45" spans="1:18" s="64" customFormat="1" ht="14.95" customHeight="1">
      <c r="A45" s="82"/>
      <c r="B45" s="83"/>
      <c r="C45" s="89" t="s">
        <v>50</v>
      </c>
      <c r="D45" s="90"/>
      <c r="E45" s="90"/>
      <c r="F45" s="90"/>
      <c r="G45" s="91"/>
      <c r="H45" s="81"/>
      <c r="L45" s="76"/>
      <c r="M45" s="76"/>
      <c r="N45" s="76"/>
      <c r="O45" s="76"/>
      <c r="P45" s="76"/>
      <c r="Q45" s="76"/>
      <c r="R45" s="76"/>
    </row>
    <row r="46" spans="1:18" s="64" customFormat="1" ht="14.95" customHeight="1">
      <c r="A46" s="82"/>
      <c r="B46" s="83"/>
      <c r="C46" s="84" t="s">
        <v>45</v>
      </c>
      <c r="D46" s="85"/>
      <c r="E46" s="85"/>
      <c r="F46" s="85"/>
      <c r="G46" s="86"/>
      <c r="H46" s="81">
        <f>551+24429</f>
        <v>24980</v>
      </c>
      <c r="L46" s="76"/>
      <c r="M46" s="76"/>
      <c r="N46" s="76"/>
      <c r="O46" s="76"/>
      <c r="P46" s="76"/>
      <c r="Q46" s="76"/>
      <c r="R46" s="76"/>
    </row>
    <row r="47" spans="1:18" s="64" customFormat="1" ht="14.95" customHeight="1">
      <c r="A47" s="82"/>
      <c r="B47" s="83"/>
      <c r="C47" s="79" t="s">
        <v>51</v>
      </c>
      <c r="D47" s="92"/>
      <c r="E47" s="92"/>
      <c r="F47" s="92"/>
      <c r="G47" s="92"/>
      <c r="H47" s="81">
        <f>3744</f>
        <v>3744</v>
      </c>
      <c r="L47" s="76"/>
      <c r="M47" s="76"/>
      <c r="N47" s="76"/>
      <c r="O47" s="76"/>
      <c r="P47" s="76"/>
      <c r="Q47" s="76"/>
      <c r="R47" s="76"/>
    </row>
    <row r="48" spans="1:18" s="64" customFormat="1" ht="14.95" customHeight="1">
      <c r="A48" s="93"/>
      <c r="B48" s="94"/>
      <c r="C48" s="79" t="s">
        <v>49</v>
      </c>
      <c r="D48" s="80"/>
      <c r="E48" s="80"/>
      <c r="F48" s="80"/>
      <c r="G48" s="80"/>
      <c r="H48" s="81">
        <v>8000</v>
      </c>
      <c r="L48" s="76"/>
      <c r="M48" s="76"/>
      <c r="N48" s="76"/>
      <c r="O48" s="76"/>
      <c r="P48" s="76"/>
      <c r="Q48" s="76"/>
      <c r="R48" s="76"/>
    </row>
    <row r="49" spans="1:16">
      <c r="A49" s="95"/>
      <c r="B49" s="95"/>
      <c r="C49" s="95"/>
      <c r="D49" s="95"/>
      <c r="E49" s="96"/>
      <c r="F49" s="96"/>
      <c r="G49" s="96"/>
      <c r="H49" s="96"/>
      <c r="I49" s="96"/>
      <c r="J49" s="96"/>
    </row>
    <row r="50" spans="1:16" ht="42.8" customHeight="1">
      <c r="A50" s="15" t="s">
        <v>52</v>
      </c>
      <c r="B50" s="15"/>
      <c r="C50" s="15"/>
      <c r="D50" s="15"/>
      <c r="E50" s="15"/>
      <c r="F50" s="15"/>
      <c r="G50" s="15"/>
      <c r="H50" s="15"/>
      <c r="I50" s="9"/>
      <c r="J50" s="9"/>
    </row>
    <row r="51" spans="1:16">
      <c r="A51" s="95"/>
      <c r="B51" s="95"/>
      <c r="C51" s="95"/>
      <c r="D51" s="95"/>
      <c r="E51" s="96"/>
      <c r="F51" s="96"/>
      <c r="G51" s="96"/>
      <c r="H51" s="96"/>
      <c r="I51" s="96"/>
      <c r="J51" s="96"/>
    </row>
    <row r="52" spans="1:16" ht="32.950000000000003" customHeight="1">
      <c r="A52" s="97" t="s">
        <v>53</v>
      </c>
      <c r="B52" s="97"/>
      <c r="C52" s="97"/>
      <c r="D52" s="97"/>
      <c r="E52" s="97"/>
      <c r="F52" s="97"/>
      <c r="G52" s="97"/>
      <c r="H52" s="97"/>
      <c r="I52" s="98"/>
      <c r="J52" s="98"/>
      <c r="K52" s="19"/>
      <c r="L52" s="19"/>
      <c r="M52" s="19"/>
      <c r="N52" s="19"/>
      <c r="O52" s="19"/>
      <c r="P52" s="19"/>
    </row>
    <row r="53" spans="1:16" ht="15.65">
      <c r="A53" s="99"/>
      <c r="B53" s="99"/>
      <c r="C53" s="99"/>
      <c r="D53" s="99"/>
      <c r="E53" s="99"/>
      <c r="F53" s="99"/>
      <c r="G53" s="99"/>
      <c r="H53" s="100" t="s">
        <v>54</v>
      </c>
      <c r="J53" s="99"/>
      <c r="M53" s="99"/>
      <c r="N53" s="99"/>
      <c r="O53" s="99"/>
      <c r="P53" s="99"/>
    </row>
    <row r="54" spans="1:16" ht="15.65">
      <c r="A54" s="72" t="s">
        <v>38</v>
      </c>
      <c r="B54" s="74"/>
      <c r="C54" s="72" t="s">
        <v>39</v>
      </c>
      <c r="D54" s="73"/>
      <c r="E54" s="73"/>
      <c r="F54" s="73"/>
      <c r="G54" s="74"/>
      <c r="H54" s="75" t="s">
        <v>40</v>
      </c>
      <c r="I54" s="99"/>
      <c r="J54" s="99"/>
      <c r="K54" s="99"/>
      <c r="L54" s="99"/>
    </row>
    <row r="55" spans="1:16" ht="14.95" customHeight="1">
      <c r="A55" s="77" t="s">
        <v>41</v>
      </c>
      <c r="B55" s="78"/>
      <c r="C55" s="101" t="s">
        <v>55</v>
      </c>
      <c r="D55" s="102"/>
      <c r="E55" s="102"/>
      <c r="F55" s="102"/>
      <c r="G55" s="103"/>
      <c r="H55" s="104">
        <f>3165</f>
        <v>3165</v>
      </c>
      <c r="I55" s="99"/>
      <c r="J55" s="99"/>
      <c r="K55" s="99"/>
      <c r="L55" s="99"/>
    </row>
    <row r="56" spans="1:16" ht="14.95" customHeight="1">
      <c r="A56" s="82"/>
      <c r="B56" s="83"/>
      <c r="C56" s="101" t="s">
        <v>56</v>
      </c>
      <c r="D56" s="102"/>
      <c r="E56" s="102"/>
      <c r="F56" s="102"/>
      <c r="G56" s="103"/>
      <c r="H56" s="104">
        <f>1149+1749</f>
        <v>2898</v>
      </c>
      <c r="I56" s="99"/>
      <c r="J56" s="99"/>
      <c r="K56" s="99"/>
      <c r="L56" s="99"/>
    </row>
    <row r="57" spans="1:16" ht="14.95" customHeight="1">
      <c r="A57" s="82"/>
      <c r="B57" s="83"/>
      <c r="C57" s="105" t="s">
        <v>57</v>
      </c>
      <c r="D57" s="106"/>
      <c r="E57" s="106"/>
      <c r="F57" s="106"/>
      <c r="G57" s="107"/>
      <c r="H57" s="104">
        <f>1257-213</f>
        <v>1044</v>
      </c>
      <c r="I57" s="99"/>
      <c r="J57" s="99"/>
      <c r="K57" s="99"/>
      <c r="L57" s="99"/>
    </row>
    <row r="58" spans="1:16" ht="14.95" customHeight="1">
      <c r="A58" s="82"/>
      <c r="B58" s="83"/>
      <c r="C58" s="79" t="s">
        <v>58</v>
      </c>
      <c r="D58" s="106"/>
      <c r="E58" s="106"/>
      <c r="F58" s="106"/>
      <c r="G58" s="107"/>
      <c r="H58" s="81">
        <v>5882</v>
      </c>
      <c r="I58" s="99"/>
      <c r="J58" s="99"/>
      <c r="K58" s="99"/>
      <c r="L58" s="99"/>
    </row>
    <row r="59" spans="1:16" ht="15.65">
      <c r="A59" s="82"/>
      <c r="B59" s="83"/>
      <c r="C59" s="89" t="s">
        <v>50</v>
      </c>
      <c r="D59" s="90"/>
      <c r="E59" s="90"/>
      <c r="F59" s="90"/>
      <c r="G59" s="91"/>
      <c r="H59" s="108"/>
      <c r="I59" s="99"/>
      <c r="J59" s="99"/>
      <c r="K59" s="99"/>
      <c r="L59" s="99"/>
    </row>
    <row r="60" spans="1:16" ht="15.65">
      <c r="A60" s="82"/>
      <c r="B60" s="83"/>
      <c r="C60" s="105" t="s">
        <v>59</v>
      </c>
      <c r="D60" s="109"/>
      <c r="E60" s="109"/>
      <c r="F60" s="109"/>
      <c r="G60" s="110"/>
      <c r="H60" s="111">
        <f>217</f>
        <v>217</v>
      </c>
      <c r="I60" s="99"/>
      <c r="J60" s="99"/>
      <c r="K60" s="99"/>
      <c r="L60" s="99"/>
    </row>
    <row r="61" spans="1:16" ht="13.6">
      <c r="A61" s="93"/>
      <c r="B61" s="94"/>
      <c r="C61" s="112" t="s">
        <v>60</v>
      </c>
      <c r="D61" s="113"/>
      <c r="E61" s="113"/>
      <c r="F61" s="113"/>
      <c r="G61" s="114"/>
      <c r="H61" s="115">
        <v>8613</v>
      </c>
      <c r="I61" s="96"/>
      <c r="J61" s="96"/>
    </row>
    <row r="62" spans="1:16">
      <c r="A62" s="95"/>
      <c r="B62" s="95"/>
      <c r="C62" s="95"/>
      <c r="D62" s="95"/>
      <c r="E62" s="96"/>
      <c r="F62" s="96"/>
      <c r="G62" s="96"/>
      <c r="H62" s="96"/>
      <c r="I62" s="96"/>
      <c r="J62" s="96"/>
    </row>
    <row r="63" spans="1:16">
      <c r="A63" s="76" t="s">
        <v>61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</row>
    <row r="64" spans="1:16" ht="18" customHeight="1">
      <c r="A64" s="116" t="s">
        <v>62</v>
      </c>
      <c r="B64" s="116"/>
      <c r="C64" s="116"/>
      <c r="D64" s="116"/>
      <c r="E64" s="116"/>
      <c r="F64" s="116"/>
      <c r="G64" s="116"/>
      <c r="H64" s="116"/>
      <c r="I64" s="117"/>
      <c r="J64" s="117"/>
    </row>
    <row r="65" spans="1:22" ht="12.25" customHeight="1">
      <c r="A65" s="117"/>
      <c r="B65" s="117"/>
      <c r="C65" s="117"/>
      <c r="D65" s="117"/>
      <c r="E65" s="117"/>
      <c r="F65" s="117"/>
      <c r="G65" s="117"/>
      <c r="H65" s="117"/>
      <c r="I65" s="117"/>
      <c r="J65" s="117"/>
    </row>
    <row r="66" spans="1:22" ht="15.65">
      <c r="A66" s="118" t="s">
        <v>63</v>
      </c>
      <c r="B66" s="118"/>
      <c r="C66" s="118"/>
      <c r="D66" s="118"/>
      <c r="E66" s="118"/>
      <c r="F66" s="118"/>
      <c r="G66" s="118"/>
      <c r="H66" s="118"/>
      <c r="I66" s="19"/>
      <c r="J66" s="19"/>
    </row>
    <row r="67" spans="1:22" ht="15.65">
      <c r="A67" s="119"/>
      <c r="B67" s="119"/>
      <c r="C67" s="119"/>
      <c r="D67" s="119"/>
      <c r="E67" s="119"/>
      <c r="F67" s="119"/>
      <c r="G67" s="119"/>
      <c r="H67" s="100" t="s">
        <v>64</v>
      </c>
      <c r="J67" s="119"/>
    </row>
    <row r="68" spans="1:22" ht="15.65">
      <c r="A68" s="120" t="s">
        <v>65</v>
      </c>
      <c r="B68" s="120"/>
      <c r="C68" s="120"/>
      <c r="D68" s="120"/>
      <c r="E68" s="120"/>
      <c r="F68" s="120"/>
      <c r="G68" s="121"/>
      <c r="H68" s="122">
        <f>SUM(H76:H87)+H70+H75</f>
        <v>1188913.4315017932</v>
      </c>
      <c r="I68" s="123"/>
      <c r="J68" s="123"/>
    </row>
    <row r="69" spans="1:22" ht="15.65">
      <c r="A69" s="124" t="s">
        <v>66</v>
      </c>
      <c r="B69" s="125" t="s">
        <v>67</v>
      </c>
      <c r="C69" s="126"/>
      <c r="D69" s="126"/>
      <c r="E69" s="126"/>
      <c r="F69" s="126"/>
      <c r="G69" s="127"/>
      <c r="H69" s="128" t="s">
        <v>68</v>
      </c>
      <c r="I69" s="129"/>
    </row>
    <row r="70" spans="1:22" ht="15.65">
      <c r="A70" s="130" t="s">
        <v>69</v>
      </c>
      <c r="B70" s="79" t="s">
        <v>70</v>
      </c>
      <c r="C70" s="80"/>
      <c r="D70" s="80"/>
      <c r="E70" s="80"/>
      <c r="F70" s="80"/>
      <c r="G70" s="80"/>
      <c r="H70" s="87">
        <v>76017.462644020081</v>
      </c>
      <c r="I70" s="58"/>
      <c r="K70" s="131"/>
    </row>
    <row r="71" spans="1:22" ht="15.65">
      <c r="A71" s="130"/>
      <c r="B71" s="79" t="s">
        <v>71</v>
      </c>
      <c r="C71" s="80"/>
      <c r="D71" s="80"/>
      <c r="E71" s="80"/>
      <c r="F71" s="80"/>
      <c r="G71" s="80"/>
      <c r="H71" s="81">
        <v>2444</v>
      </c>
      <c r="I71" s="132">
        <f>SUM(H71:H73)</f>
        <v>40533</v>
      </c>
      <c r="K71" s="76"/>
      <c r="L71" s="76"/>
      <c r="M71" s="76"/>
      <c r="N71" s="76"/>
      <c r="O71" s="76"/>
      <c r="P71" s="76"/>
      <c r="Q71" s="76"/>
    </row>
    <row r="72" spans="1:22" ht="15.65">
      <c r="A72" s="130"/>
      <c r="B72" s="79" t="s">
        <v>72</v>
      </c>
      <c r="C72" s="80"/>
      <c r="D72" s="80"/>
      <c r="E72" s="80"/>
      <c r="F72" s="80"/>
      <c r="G72" s="80"/>
      <c r="H72" s="81">
        <v>13035</v>
      </c>
      <c r="I72" s="58"/>
      <c r="K72" s="76"/>
      <c r="L72" s="76"/>
      <c r="M72" s="76"/>
      <c r="N72" s="76"/>
      <c r="O72" s="76"/>
      <c r="P72" s="76"/>
      <c r="Q72" s="76"/>
    </row>
    <row r="73" spans="1:22" ht="15.65">
      <c r="A73" s="130"/>
      <c r="B73" s="79" t="s">
        <v>73</v>
      </c>
      <c r="C73" s="80"/>
      <c r="D73" s="80"/>
      <c r="E73" s="80"/>
      <c r="F73" s="80"/>
      <c r="G73" s="80"/>
      <c r="H73" s="81">
        <v>25054</v>
      </c>
      <c r="I73" s="58"/>
      <c r="K73" s="76"/>
      <c r="L73" s="76"/>
      <c r="M73" s="76"/>
      <c r="N73" s="76"/>
      <c r="O73" s="76"/>
      <c r="P73" s="76"/>
      <c r="Q73" s="76"/>
    </row>
    <row r="74" spans="1:22" ht="47.25" customHeight="1">
      <c r="A74" s="130"/>
      <c r="B74" s="133" t="s">
        <v>74</v>
      </c>
      <c r="C74" s="134"/>
      <c r="D74" s="134"/>
      <c r="E74" s="134"/>
      <c r="F74" s="134"/>
      <c r="G74" s="134"/>
      <c r="H74" s="81">
        <v>35484.462644020081</v>
      </c>
      <c r="I74" s="58"/>
      <c r="K74" s="76"/>
      <c r="L74" s="76"/>
      <c r="M74" s="76"/>
      <c r="N74" s="76"/>
      <c r="O74" s="76"/>
      <c r="P74" s="76"/>
      <c r="Q74" s="76"/>
    </row>
    <row r="75" spans="1:22" ht="15.65">
      <c r="A75" s="130" t="s">
        <v>75</v>
      </c>
      <c r="B75" s="79" t="s">
        <v>76</v>
      </c>
      <c r="C75" s="80"/>
      <c r="D75" s="80"/>
      <c r="E75" s="80"/>
      <c r="F75" s="80"/>
      <c r="G75" s="80"/>
      <c r="H75" s="81">
        <v>144533</v>
      </c>
      <c r="I75" s="58"/>
      <c r="K75" s="76"/>
      <c r="L75" s="76"/>
      <c r="M75" s="76"/>
      <c r="N75" s="76"/>
      <c r="O75" s="76"/>
      <c r="P75" s="76"/>
      <c r="Q75" s="76"/>
    </row>
    <row r="76" spans="1:22" ht="15.65">
      <c r="A76" s="130" t="s">
        <v>77</v>
      </c>
      <c r="B76" s="135" t="s">
        <v>78</v>
      </c>
      <c r="C76" s="80"/>
      <c r="D76" s="80"/>
      <c r="E76" s="80"/>
      <c r="F76" s="80"/>
      <c r="G76" s="80"/>
      <c r="H76" s="81">
        <v>9421.8473500519849</v>
      </c>
      <c r="I76" s="58"/>
      <c r="K76" s="76"/>
      <c r="L76" s="76"/>
      <c r="M76" s="76"/>
      <c r="N76" s="76"/>
      <c r="O76" s="76"/>
      <c r="P76" s="76"/>
      <c r="Q76" s="76"/>
    </row>
    <row r="77" spans="1:22" ht="13.6">
      <c r="A77" s="130" t="s">
        <v>79</v>
      </c>
      <c r="B77" s="79" t="s">
        <v>80</v>
      </c>
      <c r="C77" s="80"/>
      <c r="D77" s="80"/>
      <c r="E77" s="80"/>
      <c r="F77" s="80"/>
      <c r="G77" s="80"/>
      <c r="H77" s="81">
        <v>45380.884982345597</v>
      </c>
      <c r="I77" s="136"/>
      <c r="J77" s="136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</row>
    <row r="78" spans="1:22" ht="13.6">
      <c r="A78" s="130" t="s">
        <v>81</v>
      </c>
      <c r="B78" s="79" t="s">
        <v>82</v>
      </c>
      <c r="C78" s="80"/>
      <c r="D78" s="80"/>
      <c r="E78" s="80"/>
      <c r="F78" s="80"/>
      <c r="G78" s="80"/>
      <c r="H78" s="81">
        <v>7776.1541313631824</v>
      </c>
      <c r="I78" s="136"/>
      <c r="J78" s="136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</row>
    <row r="79" spans="1:22" ht="15.65">
      <c r="A79" s="130" t="s">
        <v>83</v>
      </c>
      <c r="B79" s="139" t="s">
        <v>84</v>
      </c>
      <c r="C79" s="80"/>
      <c r="D79" s="80"/>
      <c r="E79" s="80"/>
      <c r="F79" s="80"/>
      <c r="G79" s="80"/>
      <c r="H79" s="81">
        <v>67989.377145076083</v>
      </c>
      <c r="I79" s="58"/>
    </row>
    <row r="80" spans="1:22" ht="15.65">
      <c r="A80" s="130" t="s">
        <v>85</v>
      </c>
      <c r="B80" s="79" t="s">
        <v>86</v>
      </c>
      <c r="C80" s="80"/>
      <c r="D80" s="80"/>
      <c r="E80" s="80"/>
      <c r="F80" s="80"/>
      <c r="G80" s="80"/>
      <c r="H80" s="81">
        <v>173594.95769868838</v>
      </c>
      <c r="I80" s="58"/>
    </row>
    <row r="81" spans="1:12" ht="15.65">
      <c r="A81" s="130" t="s">
        <v>87</v>
      </c>
      <c r="B81" s="79" t="s">
        <v>88</v>
      </c>
      <c r="C81" s="80"/>
      <c r="D81" s="80"/>
      <c r="E81" s="80"/>
      <c r="F81" s="80"/>
      <c r="G81" s="80"/>
      <c r="H81" s="81">
        <v>13152.341476833704</v>
      </c>
      <c r="I81" s="58"/>
    </row>
    <row r="82" spans="1:12" ht="15.65">
      <c r="A82" s="130" t="s">
        <v>89</v>
      </c>
      <c r="B82" s="79" t="s">
        <v>90</v>
      </c>
      <c r="C82" s="80"/>
      <c r="D82" s="80"/>
      <c r="E82" s="80"/>
      <c r="F82" s="80"/>
      <c r="G82" s="80"/>
      <c r="H82" s="81">
        <v>17183.881781001921</v>
      </c>
      <c r="I82" s="58"/>
    </row>
    <row r="83" spans="1:12" ht="15.65">
      <c r="A83" s="130" t="s">
        <v>91</v>
      </c>
      <c r="B83" s="79" t="s">
        <v>92</v>
      </c>
      <c r="C83" s="80"/>
      <c r="D83" s="80"/>
      <c r="E83" s="80"/>
      <c r="F83" s="80"/>
      <c r="G83" s="80"/>
      <c r="H83" s="81">
        <v>12369.132732778891</v>
      </c>
      <c r="I83" s="58"/>
    </row>
    <row r="84" spans="1:12" ht="15.65">
      <c r="A84" s="130" t="s">
        <v>93</v>
      </c>
      <c r="B84" s="79" t="s">
        <v>94</v>
      </c>
      <c r="C84" s="80"/>
      <c r="D84" s="80"/>
      <c r="E84" s="80"/>
      <c r="F84" s="80"/>
      <c r="G84" s="80"/>
      <c r="H84" s="81">
        <v>452470.29362519353</v>
      </c>
      <c r="I84" s="58"/>
    </row>
    <row r="85" spans="1:12" ht="15.65">
      <c r="A85" s="130" t="s">
        <v>95</v>
      </c>
      <c r="B85" s="79" t="s">
        <v>96</v>
      </c>
      <c r="C85" s="80"/>
      <c r="D85" s="80"/>
      <c r="E85" s="80"/>
      <c r="F85" s="80"/>
      <c r="G85" s="80"/>
      <c r="H85" s="81">
        <v>136946.02867480845</v>
      </c>
      <c r="I85" s="58"/>
    </row>
    <row r="86" spans="1:12" ht="15.65">
      <c r="A86" s="130" t="s">
        <v>97</v>
      </c>
      <c r="B86" s="79" t="s">
        <v>98</v>
      </c>
      <c r="C86" s="80"/>
      <c r="D86" s="80"/>
      <c r="E86" s="80"/>
      <c r="F86" s="80"/>
      <c r="G86" s="80"/>
      <c r="H86" s="81">
        <v>12823.990024532281</v>
      </c>
      <c r="I86" s="58"/>
    </row>
    <row r="87" spans="1:12" ht="15.65">
      <c r="A87" s="130" t="s">
        <v>99</v>
      </c>
      <c r="B87" s="79" t="s">
        <v>100</v>
      </c>
      <c r="C87" s="80"/>
      <c r="D87" s="80"/>
      <c r="E87" s="80"/>
      <c r="F87" s="80"/>
      <c r="G87" s="80"/>
      <c r="H87" s="81">
        <v>19254.079235098998</v>
      </c>
      <c r="I87" s="58"/>
    </row>
    <row r="88" spans="1:12">
      <c r="A88" s="140"/>
      <c r="B88" s="140"/>
      <c r="C88" s="140"/>
      <c r="D88" s="140"/>
      <c r="E88" s="140"/>
      <c r="F88" s="140"/>
      <c r="G88" s="140"/>
      <c r="H88" s="141"/>
      <c r="I88" s="136"/>
      <c r="J88" s="136"/>
    </row>
    <row r="89" spans="1:12" s="64" customFormat="1" ht="26.35" customHeight="1">
      <c r="A89" s="142" t="s">
        <v>101</v>
      </c>
      <c r="B89" s="142"/>
      <c r="C89" s="142"/>
      <c r="D89" s="142"/>
      <c r="E89" s="142"/>
      <c r="F89" s="142"/>
      <c r="G89" s="142"/>
      <c r="H89" s="142"/>
      <c r="I89" s="143"/>
      <c r="J89" s="143"/>
      <c r="K89" s="144"/>
    </row>
    <row r="90" spans="1:12" s="64" customFormat="1">
      <c r="A90" s="145"/>
      <c r="B90" s="146"/>
      <c r="C90" s="146"/>
      <c r="D90" s="146"/>
      <c r="E90" s="146"/>
      <c r="F90" s="146"/>
      <c r="G90" s="146"/>
      <c r="H90" s="146"/>
      <c r="I90" s="147"/>
      <c r="J90" s="147"/>
    </row>
    <row r="91" spans="1:12" s="64" customFormat="1" ht="15.65">
      <c r="A91" s="62" t="s">
        <v>102</v>
      </c>
      <c r="B91" s="62"/>
      <c r="C91" s="62"/>
      <c r="D91" s="62"/>
      <c r="E91" s="62"/>
      <c r="F91" s="62"/>
      <c r="G91" s="62"/>
      <c r="I91" s="145"/>
    </row>
    <row r="92" spans="1:12" s="64" customFormat="1" ht="15.65">
      <c r="A92" s="129"/>
      <c r="B92" s="129"/>
      <c r="C92" s="129"/>
      <c r="D92" s="129"/>
      <c r="E92" s="63"/>
      <c r="F92" s="144"/>
      <c r="G92" s="148" t="s">
        <v>103</v>
      </c>
      <c r="H92" s="147"/>
      <c r="I92" s="147"/>
    </row>
    <row r="93" spans="1:12" s="153" customFormat="1" ht="30.75" customHeight="1">
      <c r="A93" s="149" t="s">
        <v>104</v>
      </c>
      <c r="B93" s="149" t="s">
        <v>105</v>
      </c>
      <c r="C93" s="150" t="s">
        <v>106</v>
      </c>
      <c r="D93" s="150" t="s">
        <v>107</v>
      </c>
      <c r="E93" s="151" t="s">
        <v>108</v>
      </c>
      <c r="F93" s="151" t="s">
        <v>109</v>
      </c>
      <c r="G93" s="152" t="s">
        <v>110</v>
      </c>
      <c r="J93" s="154"/>
    </row>
    <row r="94" spans="1:12" s="153" customFormat="1" ht="13.6">
      <c r="A94" s="155">
        <v>1539.6</v>
      </c>
      <c r="B94" s="156">
        <v>6480</v>
      </c>
      <c r="C94" s="157">
        <v>6480</v>
      </c>
      <c r="D94" s="155">
        <v>12000</v>
      </c>
      <c r="E94" s="157">
        <v>6000</v>
      </c>
      <c r="F94" s="157">
        <v>3000</v>
      </c>
      <c r="G94" s="157">
        <f>SUM(A94:F94)</f>
        <v>35499.599999999999</v>
      </c>
      <c r="H94" s="154"/>
      <c r="I94" s="154"/>
      <c r="J94" s="154"/>
    </row>
    <row r="95" spans="1:12" s="64" customFormat="1" ht="15.65">
      <c r="A95" s="158"/>
      <c r="B95" s="158"/>
      <c r="C95" s="159"/>
      <c r="D95" s="159"/>
      <c r="E95" s="159"/>
      <c r="F95" s="159"/>
      <c r="G95" s="144"/>
      <c r="H95" s="147"/>
      <c r="I95" s="147"/>
      <c r="J95" s="147"/>
    </row>
    <row r="96" spans="1:12" s="64" customFormat="1" ht="94.6" customHeight="1">
      <c r="A96" s="160" t="s">
        <v>111</v>
      </c>
      <c r="B96" s="160"/>
      <c r="C96" s="160"/>
      <c r="D96" s="160"/>
      <c r="E96" s="160"/>
      <c r="F96" s="160"/>
      <c r="G96" s="160"/>
      <c r="H96" s="160"/>
      <c r="I96" s="161"/>
      <c r="J96" s="161"/>
      <c r="K96" s="161"/>
      <c r="L96" s="161"/>
    </row>
    <row r="97" spans="1:15" ht="64.55" customHeight="1">
      <c r="A97" s="162" t="s">
        <v>112</v>
      </c>
      <c r="B97" s="162"/>
      <c r="C97" s="162"/>
      <c r="D97" s="162"/>
      <c r="E97" s="162"/>
      <c r="F97" s="162"/>
      <c r="G97" s="162"/>
      <c r="H97" s="162"/>
      <c r="I97" s="163"/>
      <c r="J97" s="163"/>
      <c r="K97" s="163"/>
      <c r="L97" s="163"/>
      <c r="M97" s="163"/>
      <c r="N97" s="163"/>
      <c r="O97" s="163"/>
    </row>
    <row r="98" spans="1:15">
      <c r="A98" s="164"/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</row>
    <row r="99" spans="1:15" ht="14.3">
      <c r="A99" s="165" t="s">
        <v>113</v>
      </c>
      <c r="B99" s="165"/>
      <c r="C99" s="165"/>
      <c r="D99" s="165"/>
      <c r="E99" s="165"/>
      <c r="F99" s="165"/>
      <c r="G99" s="165"/>
      <c r="H99" s="165"/>
      <c r="I99" s="166"/>
      <c r="J99" s="167"/>
      <c r="K99" s="167"/>
      <c r="L99" s="167"/>
      <c r="M99" s="167"/>
      <c r="N99" s="167"/>
      <c r="O99" s="167"/>
    </row>
    <row r="100" spans="1:15" ht="14.3">
      <c r="A100" s="165" t="s">
        <v>114</v>
      </c>
      <c r="B100" s="165"/>
      <c r="C100" s="165"/>
      <c r="D100" s="165"/>
      <c r="E100" s="165"/>
      <c r="F100" s="165"/>
      <c r="G100" s="165"/>
      <c r="H100" s="165"/>
      <c r="I100" s="166"/>
      <c r="J100" s="167"/>
      <c r="K100" s="167"/>
      <c r="L100" s="167"/>
      <c r="M100" s="167"/>
      <c r="N100" s="167"/>
      <c r="O100" s="167"/>
    </row>
    <row r="101" spans="1:15" ht="13.6">
      <c r="A101" s="168" t="s">
        <v>115</v>
      </c>
      <c r="B101" s="168"/>
      <c r="C101" s="168"/>
      <c r="D101" s="168"/>
      <c r="E101" s="168"/>
      <c r="F101" s="168"/>
      <c r="G101" s="168"/>
      <c r="H101" s="168"/>
      <c r="I101" s="169"/>
      <c r="J101" s="169"/>
      <c r="K101" s="169"/>
      <c r="L101" s="169"/>
      <c r="M101" s="169"/>
      <c r="N101" s="169"/>
      <c r="O101" s="169"/>
    </row>
    <row r="102" spans="1:15" ht="14.3">
      <c r="A102" s="170" t="s">
        <v>116</v>
      </c>
      <c r="B102" s="170"/>
      <c r="C102" s="170"/>
      <c r="D102" s="170"/>
      <c r="E102" s="170"/>
      <c r="F102" s="170"/>
      <c r="G102" s="170"/>
      <c r="H102" s="170"/>
      <c r="I102" s="171"/>
      <c r="J102" s="172"/>
      <c r="K102" s="172"/>
      <c r="L102" s="172"/>
      <c r="M102" s="172"/>
      <c r="N102" s="172"/>
      <c r="O102" s="172"/>
    </row>
    <row r="103" spans="1:15" ht="14.3">
      <c r="A103" s="173" t="s">
        <v>117</v>
      </c>
      <c r="B103" s="173"/>
      <c r="C103" s="173"/>
      <c r="D103" s="173"/>
      <c r="E103" s="173"/>
      <c r="F103" s="173"/>
      <c r="G103" s="173"/>
      <c r="H103" s="173"/>
      <c r="I103" s="174"/>
      <c r="J103" s="175"/>
      <c r="K103" s="175"/>
      <c r="L103" s="175"/>
      <c r="M103" s="175"/>
      <c r="N103" s="175"/>
      <c r="O103" s="175"/>
    </row>
  </sheetData>
  <mergeCells count="51">
    <mergeCell ref="A100:H100"/>
    <mergeCell ref="A101:H101"/>
    <mergeCell ref="A102:H102"/>
    <mergeCell ref="A103:H103"/>
    <mergeCell ref="A89:H89"/>
    <mergeCell ref="B90:H90"/>
    <mergeCell ref="A91:G91"/>
    <mergeCell ref="A96:H96"/>
    <mergeCell ref="A97:H97"/>
    <mergeCell ref="A99:H99"/>
    <mergeCell ref="A64:H64"/>
    <mergeCell ref="A66:H66"/>
    <mergeCell ref="A68:G68"/>
    <mergeCell ref="B69:G69"/>
    <mergeCell ref="B74:G74"/>
    <mergeCell ref="K77:V77"/>
    <mergeCell ref="A50:H50"/>
    <mergeCell ref="A52:H52"/>
    <mergeCell ref="A54:B54"/>
    <mergeCell ref="C54:G54"/>
    <mergeCell ref="A55:B61"/>
    <mergeCell ref="C55:G55"/>
    <mergeCell ref="C56:G56"/>
    <mergeCell ref="C59:G59"/>
    <mergeCell ref="C61:G61"/>
    <mergeCell ref="C34:D34"/>
    <mergeCell ref="E34:F34"/>
    <mergeCell ref="A35:B35"/>
    <mergeCell ref="C35:G35"/>
    <mergeCell ref="A36:B48"/>
    <mergeCell ref="C43:G43"/>
    <mergeCell ref="C45:G45"/>
    <mergeCell ref="C46:G46"/>
    <mergeCell ref="H21:H23"/>
    <mergeCell ref="D24:E24"/>
    <mergeCell ref="A26:H26"/>
    <mergeCell ref="A28:H28"/>
    <mergeCell ref="A30:H30"/>
    <mergeCell ref="A33:H33"/>
    <mergeCell ref="B20:F20"/>
    <mergeCell ref="A21:B23"/>
    <mergeCell ref="C21:C23"/>
    <mergeCell ref="D21:E23"/>
    <mergeCell ref="F21:F23"/>
    <mergeCell ref="G21:G23"/>
    <mergeCell ref="A1:H1"/>
    <mergeCell ref="A2:H2"/>
    <mergeCell ref="A3:H3"/>
    <mergeCell ref="E5:H7"/>
    <mergeCell ref="A17:H17"/>
    <mergeCell ref="A19:H19"/>
  </mergeCells>
  <hyperlinks>
    <hyperlink ref="A101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66" orientation="portrait" verticalDpi="360" r:id="rId2"/>
  <headerFooter alignWithMargins="0"/>
  <rowBreaks count="1" manualBreakCount="1">
    <brk id="6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Энергетиков 33</vt:lpstr>
      <vt:lpstr>'Энергетиков 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1379</dc:creator>
  <cp:lastModifiedBy>1379</cp:lastModifiedBy>
  <dcterms:created xsi:type="dcterms:W3CDTF">2020-04-07T08:04:51Z</dcterms:created>
  <dcterms:modified xsi:type="dcterms:W3CDTF">2020-04-07T08:05:14Z</dcterms:modified>
</cp:coreProperties>
</file>