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35" yWindow="109" windowWidth="25295" windowHeight="11112"/>
  </bookViews>
  <sheets>
    <sheet name="Мира 1" sheetId="1" r:id="rId1"/>
  </sheets>
  <definedNames>
    <definedName name="_xlnm.Print_Area" localSheetId="0">'Мира 1'!$A$1:$H$100</definedName>
  </definedNames>
  <calcPr calcId="124519"/>
</workbook>
</file>

<file path=xl/calcChain.xml><?xml version="1.0" encoding="utf-8"?>
<calcChain xmlns="http://schemas.openxmlformats.org/spreadsheetml/2006/main">
  <c r="F91" i="1"/>
  <c r="I68"/>
  <c r="H65"/>
  <c r="G24" s="1"/>
  <c r="H24" s="1"/>
  <c r="H57"/>
  <c r="H55"/>
  <c r="H54"/>
  <c r="H47"/>
  <c r="H45"/>
  <c r="H44"/>
  <c r="H41"/>
  <c r="H40"/>
  <c r="H39"/>
  <c r="H38"/>
  <c r="H42" s="1"/>
  <c r="H37"/>
  <c r="H36"/>
  <c r="F24"/>
</calcChain>
</file>

<file path=xl/comments1.xml><?xml version="1.0" encoding="utf-8"?>
<comments xmlns="http://schemas.openxmlformats.org/spreadsheetml/2006/main">
  <authors>
    <author>1379</author>
  </authors>
  <commentList>
    <comment ref="H8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прибавляю ЕСН из договоров с физ лицами где в смету не включён ЕСН
</t>
        </r>
      </text>
    </comment>
  </commentList>
</comments>
</file>

<file path=xl/sharedStrings.xml><?xml version="1.0" encoding="utf-8"?>
<sst xmlns="http://schemas.openxmlformats.org/spreadsheetml/2006/main" count="121" uniqueCount="116">
  <si>
    <t>Отчет ООО "Благоустроенный город"</t>
  </si>
  <si>
    <t xml:space="preserve"> об исполнении договора управления жилым домом №1 по ул.Мира</t>
  </si>
  <si>
    <t xml:space="preserve">за период: 2019г. </t>
  </si>
  <si>
    <t xml:space="preserve">Адрес дома - Мира 1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</si>
  <si>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15,57 руб/м², </t>
    </r>
  </si>
  <si>
    <t>Принят в управление - ноябрь 2008 г.</t>
  </si>
  <si>
    <t>Общая площадь дома - 4659,80 кв. м</t>
  </si>
  <si>
    <t>Общая площадь квартир -3645,70 кв.м.</t>
  </si>
  <si>
    <t>Количество этажей - 9</t>
  </si>
  <si>
    <t>в т.ч:</t>
  </si>
  <si>
    <t>Количество подъездов - 2</t>
  </si>
  <si>
    <t>Количество квартир - 72</t>
  </si>
  <si>
    <t xml:space="preserve"> - содержание </t>
  </si>
  <si>
    <t>10,99 руб/м²</t>
  </si>
  <si>
    <t>Площадь подъезда - 576,5 кв. м</t>
  </si>
  <si>
    <t xml:space="preserve"> - текущий ремонт </t>
  </si>
  <si>
    <t>1,67 руб/м²</t>
  </si>
  <si>
    <t>Площадь подвала - 439,8 кв. м</t>
  </si>
  <si>
    <t xml:space="preserve"> - содержание лифтов </t>
  </si>
  <si>
    <t>2,91 руб/м²</t>
  </si>
  <si>
    <t>Площадь кровли - 610,6 кв. м</t>
  </si>
  <si>
    <t>Площадь газона - 372 кв. м</t>
  </si>
  <si>
    <t>В таблице №1 приведено движение денежных средств по статье содержание и текущий ремонт  по лицевому счету дома №1 по ул.Мира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</si>
  <si>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</si>
  <si>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</si>
  <si>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</si>
  <si>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</si>
  <si>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(реклама в лифте,размещение оборудования сотовой связи и т.д.),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</si>
  <si>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</si>
  <si>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</si>
  <si>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</si>
  <si>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45741,96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</si>
  <si>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2019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</si>
  <si>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</si>
  <si>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</si>
  <si>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</si>
  <si>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</si>
  <si>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</si>
  <si>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</si>
  <si>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</si>
  <si>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</si>
  <si>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ул.Мира д.1</t>
  </si>
  <si>
    <t xml:space="preserve">Ремонт кровли </t>
  </si>
  <si>
    <t>Смена вентилей, сгонов внутр.трубопроводов,канализационных труб</t>
  </si>
  <si>
    <t xml:space="preserve">Смена светильников </t>
  </si>
  <si>
    <t>Ремонт подъезда №1 ИП Дурнев</t>
  </si>
  <si>
    <t>Общестроительные работы (установка почтовых ящиков, мусорных клапанов)</t>
  </si>
  <si>
    <t>Установка тамбурной двери и перегородки под.№1</t>
  </si>
  <si>
    <t>Перечень выполненных работ по программе энергосбержения</t>
  </si>
  <si>
    <t>Смена вентилей,внутр.трубопроводов,канализационных труб (материалы)</t>
  </si>
  <si>
    <t>Смена светильников (материалы)</t>
  </si>
  <si>
    <t>Ремонт подъезда №1 (материалы)</t>
  </si>
  <si>
    <t>Установка  мусорных клапанов (материалы частично)</t>
  </si>
  <si>
    <t>В ходе плановых осмотров, а также на основании обращений собственников помещений жилого дома №1 по ул.Мира в 2019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</si>
  <si>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</si>
  <si>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</si>
  <si>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Общестроительные работы (ремонт мусорных контейнеров)</t>
  </si>
  <si>
    <t>Окраска мусорных контейнеров,скамеек,дверей</t>
  </si>
  <si>
    <t>Окраска мусорных контейнеров,скамеек,дверей (материалы)</t>
  </si>
  <si>
    <t>Промывка системы отопления и водоотведение</t>
  </si>
  <si>
    <t>Нормативная численность обслуживающего персонала  - 1,5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</si>
  <si>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</si>
  <si>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</si>
  <si>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</si>
  <si>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</si>
  <si>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</si>
  <si>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</si>
  <si>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</si>
  <si>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</si>
  <si>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</si>
  <si>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</si>
  <si>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общестроительный, ремонт кровли</t>
  </si>
  <si>
    <t>установка тамбурной двери и перегородки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</si>
  <si>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 скобяные изделия, песок,замки 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</si>
  <si>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</si>
  <si>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</si>
  <si>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</si>
  <si>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</si>
  <si>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</si>
  <si>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</si>
  <si>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</si>
  <si>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</si>
  <si>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</si>
  <si>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2,8%,  с 01.10.2019г. -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</si>
  <si>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</si>
  <si>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</si>
  <si>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</si>
  <si>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</si>
  <si>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</si>
  <si>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производственных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</si>
  <si>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</si>
  <si>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</si>
  <si>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</si>
  <si>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</si>
  <si>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</si>
  <si>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</si>
  <si>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</si>
  <si>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</si>
  <si>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</si>
  <si>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</si>
  <si>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>Доходы полученные от размещения рекламы и предоставления места под аренду в многоквартирном доме №1 по ул.Мира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</si>
  <si>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</si>
  <si>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</si>
  <si>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</si>
  <si>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</si>
  <si>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Ростелеком </t>
  </si>
  <si>
    <t>Нэт Бай Нэт Холдинг</t>
  </si>
  <si>
    <t>Вымпел-Коммуникации</t>
  </si>
  <si>
    <t>Итого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</si>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</sst>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7">
    <font>
      <sz val="10"/>
      <name val="Arial Cyr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11"/>
      <color rgb="FFFF000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0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7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3" fillId="2" borderId="0" xfId="0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4" fillId="2" borderId="0" xfId="1" applyFont="1" applyFill="1" applyAlignment="1">
      <alignment wrapText="1"/>
    </xf>
    <xf numFmtId="0" fontId="5" fillId="2" borderId="0" xfId="1" applyFont="1" applyFill="1" applyAlignment="1"/>
    <xf numFmtId="0" fontId="5" fillId="2" borderId="0" xfId="1" applyFont="1" applyFill="1" applyAlignment="1">
      <alignment horizontal="justify" wrapText="1"/>
    </xf>
    <xf numFmtId="0" fontId="5" fillId="2" borderId="0" xfId="1" applyFont="1" applyFill="1" applyAlignment="1">
      <alignment wrapText="1"/>
    </xf>
    <xf numFmtId="0" fontId="7" fillId="2" borderId="0" xfId="0" applyFont="1" applyFill="1"/>
    <xf numFmtId="0" fontId="5" fillId="2" borderId="0" xfId="1" applyFont="1" applyFill="1" applyAlignment="1">
      <alignment horizontal="left" wrapText="1"/>
    </xf>
    <xf numFmtId="0" fontId="8" fillId="2" borderId="0" xfId="1" applyFont="1" applyFill="1" applyAlignment="1"/>
    <xf numFmtId="0" fontId="9" fillId="2" borderId="0" xfId="1" applyFont="1" applyFill="1" applyAlignment="1"/>
    <xf numFmtId="0" fontId="8" fillId="2" borderId="0" xfId="1" applyFont="1" applyFill="1">
      <alignment horizontal="left"/>
    </xf>
    <xf numFmtId="0" fontId="5" fillId="2" borderId="0" xfId="1" applyFont="1" applyFill="1" applyAlignment="1">
      <alignment horizontal="left" wrapText="1"/>
    </xf>
    <xf numFmtId="0" fontId="10" fillId="2" borderId="0" xfId="0" applyFont="1" applyFill="1"/>
    <xf numFmtId="0" fontId="11" fillId="2" borderId="0" xfId="1" applyFont="1" applyFill="1">
      <alignment horizontal="left"/>
    </xf>
    <xf numFmtId="0" fontId="12" fillId="3" borderId="0" xfId="1" applyFont="1" applyFill="1" applyAlignment="1">
      <alignment horizontal="center"/>
    </xf>
    <xf numFmtId="0" fontId="11" fillId="2" borderId="0" xfId="1" applyFont="1" applyFill="1" applyAlignment="1"/>
    <xf numFmtId="0" fontId="13" fillId="3" borderId="0" xfId="1" applyFont="1" applyFill="1">
      <alignment horizontal="left"/>
    </xf>
    <xf numFmtId="0" fontId="13" fillId="3" borderId="0" xfId="1" applyFont="1" applyFill="1">
      <alignment horizontal="left"/>
    </xf>
    <xf numFmtId="0" fontId="14" fillId="3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2" borderId="0" xfId="0" applyFont="1" applyFill="1"/>
    <xf numFmtId="0" fontId="17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0" fillId="0" borderId="7" xfId="0" applyBorder="1"/>
    <xf numFmtId="0" fontId="18" fillId="3" borderId="6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0" fillId="0" borderId="11" xfId="0" applyBorder="1"/>
    <xf numFmtId="0" fontId="18" fillId="3" borderId="9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2" fontId="19" fillId="3" borderId="13" xfId="1" applyNumberFormat="1" applyFont="1" applyFill="1" applyBorder="1" applyAlignment="1">
      <alignment vertical="center"/>
    </xf>
    <xf numFmtId="2" fontId="19" fillId="3" borderId="14" xfId="1" applyNumberFormat="1" applyFont="1" applyFill="1" applyBorder="1" applyAlignment="1">
      <alignment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5" xfId="1" applyNumberFormat="1" applyFont="1" applyFill="1" applyBorder="1" applyAlignment="1">
      <alignment horizontal="center" vertical="center"/>
    </xf>
    <xf numFmtId="2" fontId="20" fillId="3" borderId="13" xfId="0" applyNumberFormat="1" applyFont="1" applyFill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/>
    <xf numFmtId="2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19" fillId="3" borderId="0" xfId="1" applyNumberFormat="1" applyFont="1" applyFill="1" applyBorder="1" applyAlignment="1">
      <alignment horizontal="center" vertical="center"/>
    </xf>
    <xf numFmtId="2" fontId="20" fillId="3" borderId="0" xfId="0" applyNumberFormat="1" applyFont="1" applyFill="1" applyBorder="1" applyAlignment="1">
      <alignment horizontal="center" vertical="center"/>
    </xf>
    <xf numFmtId="0" fontId="12" fillId="3" borderId="0" xfId="1" applyFont="1" applyFill="1" applyAlignment="1">
      <alignment horizontal="left" wrapText="1"/>
    </xf>
    <xf numFmtId="0" fontId="22" fillId="2" borderId="0" xfId="1" applyFont="1" applyFill="1">
      <alignment horizontal="left"/>
    </xf>
    <xf numFmtId="0" fontId="5" fillId="2" borderId="0" xfId="1" applyFont="1" applyFill="1" applyAlignment="1">
      <alignment horizontal="left"/>
    </xf>
    <xf numFmtId="0" fontId="5" fillId="2" borderId="0" xfId="1" applyFont="1" applyFill="1">
      <alignment horizontal="left"/>
    </xf>
    <xf numFmtId="0" fontId="22" fillId="2" borderId="0" xfId="1" applyFont="1" applyFill="1" applyAlignment="1">
      <alignment horizontal="left"/>
    </xf>
    <xf numFmtId="0" fontId="11" fillId="2" borderId="0" xfId="1" applyFont="1" applyFill="1" applyBorder="1" applyAlignment="1">
      <alignment horizontal="center"/>
    </xf>
    <xf numFmtId="0" fontId="11" fillId="2" borderId="0" xfId="1" applyFont="1" applyFill="1" applyBorder="1" applyAlignment="1"/>
    <xf numFmtId="0" fontId="3" fillId="2" borderId="0" xfId="0" applyFont="1" applyFill="1" applyBorder="1"/>
    <xf numFmtId="0" fontId="23" fillId="2" borderId="0" xfId="1" applyFont="1" applyFill="1" applyBorder="1">
      <alignment horizontal="lef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 applyAlignment="1">
      <alignment horizontal="righ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>
      <alignment horizontal="left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24" fillId="2" borderId="0" xfId="1" applyFont="1" applyFill="1" applyAlignment="1"/>
    <xf numFmtId="0" fontId="11" fillId="2" borderId="1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/>
    <xf numFmtId="0" fontId="5" fillId="2" borderId="14" xfId="1" applyFont="1" applyFill="1" applyBorder="1" applyAlignment="1"/>
    <xf numFmtId="0" fontId="5" fillId="2" borderId="5" xfId="1" applyFont="1" applyFill="1" applyBorder="1" applyAlignment="1">
      <alignment horizontal="right"/>
    </xf>
    <xf numFmtId="0" fontId="11" fillId="2" borderId="6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/>
    <xf numFmtId="0" fontId="6" fillId="2" borderId="5" xfId="1" applyFont="1" applyFill="1" applyBorder="1" applyAlignment="1">
      <alignment horizontal="right"/>
    </xf>
    <xf numFmtId="2" fontId="3" fillId="2" borderId="0" xfId="0" applyNumberFormat="1" applyFont="1" applyFill="1" applyBorder="1"/>
    <xf numFmtId="0" fontId="6" fillId="2" borderId="15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7" fillId="2" borderId="0" xfId="1" applyFont="1" applyFill="1">
      <alignment horizontal="left"/>
    </xf>
    <xf numFmtId="0" fontId="17" fillId="2" borderId="0" xfId="1" applyFont="1" applyFill="1" applyAlignment="1"/>
    <xf numFmtId="0" fontId="11" fillId="2" borderId="0" xfId="1" applyFont="1" applyFill="1" applyAlignment="1">
      <alignment horizontal="center" wrapText="1"/>
    </xf>
    <xf numFmtId="0" fontId="11" fillId="2" borderId="0" xfId="1" applyFont="1" applyFill="1" applyAlignment="1">
      <alignment wrapText="1"/>
    </xf>
    <xf numFmtId="0" fontId="22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1" fontId="5" fillId="2" borderId="5" xfId="1" applyNumberFormat="1" applyFont="1" applyFill="1" applyBorder="1" applyAlignment="1">
      <alignment horizontal="right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0" fontId="25" fillId="2" borderId="0" xfId="1" applyFont="1" applyFill="1" applyAlignment="1">
      <alignment horizontal="left" wrapText="1"/>
    </xf>
    <xf numFmtId="0" fontId="25" fillId="2" borderId="0" xfId="1" applyFont="1" applyFill="1" applyAlignment="1">
      <alignment wrapText="1"/>
    </xf>
    <xf numFmtId="0" fontId="11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22" fillId="2" borderId="10" xfId="1" applyFont="1" applyFill="1" applyBorder="1" applyAlignment="1">
      <alignment horizontal="left"/>
    </xf>
    <xf numFmtId="0" fontId="22" fillId="2" borderId="12" xfId="1" applyFont="1" applyFill="1" applyBorder="1" applyAlignment="1">
      <alignment horizontal="left"/>
    </xf>
    <xf numFmtId="1" fontId="11" fillId="2" borderId="5" xfId="1" applyNumberFormat="1" applyFont="1" applyFill="1" applyBorder="1" applyAlignment="1">
      <alignment horizontal="center"/>
    </xf>
    <xf numFmtId="1" fontId="11" fillId="2" borderId="0" xfId="1" applyNumberFormat="1" applyFont="1" applyFill="1" applyBorder="1" applyAlignment="1"/>
    <xf numFmtId="0" fontId="5" fillId="2" borderId="5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1" fontId="5" fillId="2" borderId="5" xfId="1" applyNumberFormat="1" applyFont="1" applyFill="1" applyBorder="1" applyAlignment="1">
      <alignment horizontal="center"/>
    </xf>
    <xf numFmtId="0" fontId="22" fillId="2" borderId="0" xfId="1" applyFont="1" applyFill="1" applyBorder="1">
      <alignment horizontal="left"/>
    </xf>
    <xf numFmtId="1" fontId="5" fillId="2" borderId="0" xfId="1" applyNumberFormat="1" applyFont="1" applyFill="1" applyBorder="1" applyAlignment="1"/>
    <xf numFmtId="0" fontId="5" fillId="2" borderId="11" xfId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right"/>
    </xf>
    <xf numFmtId="1" fontId="22" fillId="2" borderId="0" xfId="1" applyNumberFormat="1" applyFont="1" applyFill="1">
      <alignment horizontal="left"/>
    </xf>
    <xf numFmtId="0" fontId="24" fillId="2" borderId="0" xfId="1" applyFont="1" applyFill="1" applyAlignment="1">
      <alignment horizontal="left"/>
    </xf>
    <xf numFmtId="0" fontId="24" fillId="2" borderId="0" xfId="1" applyFont="1" applyFill="1" applyAlignment="1">
      <alignment horizontal="left"/>
    </xf>
    <xf numFmtId="0" fontId="26" fillId="0" borderId="14" xfId="1" applyFont="1" applyFill="1" applyBorder="1" applyAlignment="1"/>
    <xf numFmtId="0" fontId="27" fillId="2" borderId="13" xfId="1" applyNumberFormat="1" applyFont="1" applyFill="1" applyBorder="1" applyAlignment="1">
      <alignment horizontal="left" wrapText="1"/>
    </xf>
    <xf numFmtId="0" fontId="27" fillId="2" borderId="14" xfId="1" applyNumberFormat="1" applyFont="1" applyFill="1" applyBorder="1" applyAlignment="1">
      <alignment horizontal="left" wrapText="1"/>
    </xf>
    <xf numFmtId="0" fontId="28" fillId="2" borderId="13" xfId="1" applyFont="1" applyFill="1" applyBorder="1" applyAlignment="1"/>
    <xf numFmtId="1" fontId="27" fillId="2" borderId="0" xfId="1" applyNumberFormat="1" applyFont="1" applyFill="1" applyBorder="1" applyAlignment="1"/>
    <xf numFmtId="0" fontId="24" fillId="2" borderId="0" xfId="1" applyFont="1" applyFill="1">
      <alignment horizontal="left"/>
    </xf>
    <xf numFmtId="0" fontId="24" fillId="2" borderId="0" xfId="1" applyFont="1" applyFill="1">
      <alignment horizontal="left"/>
    </xf>
    <xf numFmtId="0" fontId="19" fillId="3" borderId="13" xfId="1" applyFont="1" applyFill="1" applyBorder="1" applyAlignment="1"/>
    <xf numFmtId="0" fontId="27" fillId="2" borderId="0" xfId="1" applyFont="1" applyFill="1">
      <alignment horizontal="left"/>
    </xf>
    <xf numFmtId="0" fontId="23" fillId="2" borderId="0" xfId="1" applyFont="1" applyFill="1">
      <alignment horizontal="left"/>
    </xf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wrapText="1"/>
    </xf>
    <xf numFmtId="0" fontId="22" fillId="2" borderId="0" xfId="1" applyFont="1" applyFill="1" applyBorder="1" applyAlignment="1"/>
    <xf numFmtId="0" fontId="27" fillId="2" borderId="0" xfId="1" applyFont="1" applyFill="1" applyBorder="1">
      <alignment horizontal="left"/>
    </xf>
    <xf numFmtId="0" fontId="23" fillId="2" borderId="0" xfId="1" applyFont="1" applyFill="1" applyBorder="1" applyAlignment="1">
      <alignment horizontal="left"/>
    </xf>
    <xf numFmtId="0" fontId="27" fillId="2" borderId="0" xfId="1" applyFont="1" applyFill="1" applyBorder="1" applyAlignment="1"/>
    <xf numFmtId="0" fontId="15" fillId="2" borderId="0" xfId="1" applyFont="1" applyFill="1" applyBorder="1" applyAlignment="1"/>
    <xf numFmtId="0" fontId="5" fillId="2" borderId="5" xfId="0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0" fontId="5" fillId="2" borderId="0" xfId="1" applyFont="1" applyFill="1" applyBorder="1" applyAlignment="1"/>
    <xf numFmtId="0" fontId="7" fillId="2" borderId="0" xfId="0" applyFont="1" applyFill="1" applyBorder="1"/>
    <xf numFmtId="2" fontId="10" fillId="2" borderId="0" xfId="0" applyNumberFormat="1" applyFont="1" applyFill="1" applyBorder="1" applyAlignment="1">
      <alignment horizontal="center" vertical="center" wrapText="1"/>
    </xf>
    <xf numFmtId="2" fontId="22" fillId="2" borderId="0" xfId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left" vertical="center" wrapText="1"/>
    </xf>
    <xf numFmtId="2" fontId="10" fillId="2" borderId="0" xfId="0" applyNumberFormat="1" applyFont="1" applyFill="1" applyBorder="1" applyAlignment="1">
      <alignment vertical="center" wrapText="1"/>
    </xf>
    <xf numFmtId="0" fontId="6" fillId="2" borderId="0" xfId="1" applyFont="1" applyFill="1" applyAlignment="1">
      <alignment horizontal="center" wrapText="1"/>
    </xf>
    <xf numFmtId="0" fontId="6" fillId="2" borderId="0" xfId="1" applyFont="1" applyFill="1" applyAlignment="1">
      <alignment wrapText="1"/>
    </xf>
    <xf numFmtId="0" fontId="29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/>
    <xf numFmtId="0" fontId="29" fillId="2" borderId="0" xfId="1" applyFont="1" applyFill="1" applyAlignment="1"/>
    <xf numFmtId="2" fontId="31" fillId="2" borderId="0" xfId="2" applyNumberFormat="1" applyFont="1" applyFill="1" applyAlignment="1" applyProtection="1">
      <alignment horizontal="center"/>
    </xf>
    <xf numFmtId="2" fontId="31" fillId="2" borderId="0" xfId="2" applyNumberFormat="1" applyFont="1" applyFill="1" applyAlignment="1" applyProtection="1"/>
    <xf numFmtId="0" fontId="32" fillId="2" borderId="0" xfId="0" applyFont="1" applyFill="1" applyAlignment="1">
      <alignment horizontal="center"/>
    </xf>
    <xf numFmtId="0" fontId="32" fillId="2" borderId="0" xfId="0" applyFont="1" applyFill="1" applyAlignment="1"/>
    <xf numFmtId="0" fontId="35" fillId="2" borderId="0" xfId="0" applyFont="1" applyFill="1" applyAlignment="1"/>
    <xf numFmtId="0" fontId="33" fillId="2" borderId="0" xfId="0" applyFont="1" applyFill="1" applyAlignment="1">
      <alignment horizontal="center"/>
    </xf>
    <xf numFmtId="0" fontId="33" fillId="2" borderId="0" xfId="0" applyFont="1" applyFill="1" applyAlignment="1"/>
    <xf numFmtId="0" fontId="34" fillId="2" borderId="0" xfId="0" applyFont="1" applyFill="1" applyAlignment="1"/>
  </cellXfs>
  <cellStyles count="4">
    <cellStyle name="Гиперссылка" xfId="2" builtinId="8"/>
    <cellStyle name="Обычный" xfId="0" builtinId="0"/>
    <cellStyle name="Обычный 2" xfId="3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view="pageBreakPreview" topLeftCell="A61" zoomScaleSheetLayoutView="100" workbookViewId="0">
      <selection activeCell="H67" sqref="H67:H84"/>
    </sheetView>
  </sheetViews>
  <sheetFormatPr defaultColWidth="9.125" defaultRowHeight="12.9"/>
  <cols>
    <col min="1" max="1" width="12.375" style="3" customWidth="1"/>
    <col min="2" max="2" width="12.25" style="3" customWidth="1"/>
    <col min="3" max="3" width="12.75" style="3" customWidth="1"/>
    <col min="4" max="4" width="13.75" style="3" customWidth="1"/>
    <col min="5" max="5" width="11.25" style="3" customWidth="1"/>
    <col min="6" max="6" width="14.75" style="3" customWidth="1"/>
    <col min="7" max="7" width="16.5" style="3" customWidth="1"/>
    <col min="8" max="8" width="20.625" style="3" customWidth="1"/>
    <col min="9" max="9" width="12.875" style="3" customWidth="1"/>
    <col min="10" max="10" width="3.625" style="3" customWidth="1"/>
    <col min="11" max="12" width="9.125" style="3"/>
    <col min="13" max="13" width="0.625" style="3" customWidth="1"/>
    <col min="14" max="15" width="9.125" style="3"/>
    <col min="16" max="16" width="1.375" style="3" customWidth="1"/>
    <col min="17" max="16384" width="9.125" style="3"/>
  </cols>
  <sheetData>
    <row r="1" spans="1:16" ht="18.35000000000000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16" ht="18.350000000000001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</row>
    <row r="3" spans="1:16" ht="18.350000000000001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</row>
    <row r="4" spans="1:16" ht="18.35000000000000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3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3.6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6.35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3.6">
      <c r="A8" s="7" t="s">
        <v>7</v>
      </c>
      <c r="B8" s="7"/>
      <c r="C8" s="7"/>
      <c r="D8" s="7"/>
      <c r="E8" s="9"/>
      <c r="F8" s="9"/>
      <c r="G8" s="9"/>
      <c r="H8" s="9"/>
      <c r="I8" s="11"/>
      <c r="J8" s="11"/>
    </row>
    <row r="9" spans="1:16" s="10" customFormat="1" ht="13.6">
      <c r="A9" s="7" t="s">
        <v>8</v>
      </c>
      <c r="B9" s="7"/>
      <c r="C9" s="7"/>
      <c r="D9" s="7"/>
      <c r="E9" s="11" t="s">
        <v>9</v>
      </c>
      <c r="F9" s="9"/>
      <c r="G9" s="9"/>
      <c r="H9" s="9"/>
      <c r="I9" s="9"/>
      <c r="J9" s="9"/>
    </row>
    <row r="10" spans="1:16" s="10" customFormat="1" ht="13.6">
      <c r="A10" s="7" t="s">
        <v>10</v>
      </c>
      <c r="B10" s="7"/>
      <c r="C10" s="7"/>
      <c r="D10" s="7"/>
      <c r="F10" s="11"/>
      <c r="G10" s="11"/>
      <c r="H10" s="11"/>
      <c r="I10" s="11"/>
      <c r="J10" s="11"/>
    </row>
    <row r="11" spans="1:16" s="10" customFormat="1" ht="13.6">
      <c r="A11" s="7" t="s">
        <v>11</v>
      </c>
      <c r="B11" s="7"/>
      <c r="C11" s="7"/>
      <c r="D11" s="7"/>
      <c r="E11" s="7" t="s">
        <v>12</v>
      </c>
      <c r="F11" s="7"/>
      <c r="G11" s="7" t="s">
        <v>13</v>
      </c>
      <c r="I11" s="7"/>
      <c r="J11" s="7"/>
    </row>
    <row r="12" spans="1:16" s="10" customFormat="1" ht="13.6">
      <c r="A12" s="7" t="s">
        <v>14</v>
      </c>
      <c r="B12" s="7"/>
      <c r="C12" s="7"/>
      <c r="D12" s="7"/>
      <c r="E12" s="7" t="s">
        <v>15</v>
      </c>
      <c r="F12" s="7"/>
      <c r="G12" s="7" t="s">
        <v>16</v>
      </c>
      <c r="I12" s="7"/>
      <c r="J12" s="7"/>
    </row>
    <row r="13" spans="1:16" s="10" customFormat="1" ht="13.6">
      <c r="A13" s="7" t="s">
        <v>17</v>
      </c>
      <c r="B13" s="7"/>
      <c r="C13" s="7"/>
      <c r="D13" s="7"/>
      <c r="E13" s="7" t="s">
        <v>18</v>
      </c>
      <c r="F13" s="7"/>
      <c r="G13" s="7" t="s">
        <v>19</v>
      </c>
      <c r="I13" s="7"/>
      <c r="J13" s="7"/>
    </row>
    <row r="14" spans="1:16" s="10" customFormat="1" ht="13.6">
      <c r="A14" s="7" t="s">
        <v>20</v>
      </c>
      <c r="B14" s="7"/>
      <c r="C14" s="7"/>
      <c r="D14" s="7"/>
      <c r="E14" s="7"/>
      <c r="F14" s="7"/>
      <c r="G14" s="7"/>
      <c r="I14" s="7"/>
      <c r="J14" s="7"/>
    </row>
    <row r="15" spans="1:16" s="10" customFormat="1" ht="13.6">
      <c r="A15" s="7" t="s">
        <v>21</v>
      </c>
      <c r="B15" s="7"/>
      <c r="C15" s="7"/>
      <c r="D15" s="7"/>
      <c r="E15" s="7"/>
      <c r="F15" s="7"/>
      <c r="G15" s="7"/>
      <c r="I15" s="7"/>
      <c r="J15" s="7"/>
    </row>
    <row r="16" spans="1:16" ht="18.350000000000001">
      <c r="A16" s="12"/>
      <c r="B16" s="12"/>
      <c r="C16" s="12"/>
      <c r="D16" s="12"/>
      <c r="E16" s="7"/>
      <c r="F16" s="7"/>
      <c r="G16" s="7"/>
      <c r="H16" s="7"/>
      <c r="I16" s="13"/>
      <c r="J16" s="13"/>
      <c r="K16" s="14"/>
      <c r="L16" s="14"/>
      <c r="M16" s="14"/>
      <c r="N16" s="14"/>
      <c r="O16" s="14"/>
      <c r="P16" s="14"/>
    </row>
    <row r="17" spans="1:16" ht="27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9"/>
      <c r="J17" s="9"/>
      <c r="K17" s="16"/>
      <c r="L17" s="16"/>
      <c r="M17" s="16"/>
      <c r="N17" s="16"/>
      <c r="O17" s="16"/>
      <c r="P17" s="16"/>
    </row>
    <row r="18" spans="1:16" ht="15.6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</row>
    <row r="19" spans="1:16" ht="15.65">
      <c r="A19" s="18" t="s">
        <v>23</v>
      </c>
      <c r="B19" s="18"/>
      <c r="C19" s="18"/>
      <c r="D19" s="18"/>
      <c r="E19" s="18"/>
      <c r="F19" s="18"/>
      <c r="G19" s="18"/>
      <c r="H19" s="18"/>
      <c r="I19" s="19"/>
      <c r="J19" s="19"/>
      <c r="K19" s="19"/>
      <c r="L19" s="19"/>
      <c r="M19" s="19"/>
      <c r="N19" s="19"/>
      <c r="O19" s="19"/>
      <c r="P19" s="19"/>
    </row>
    <row r="20" spans="1:16" ht="15.65">
      <c r="A20" s="20"/>
      <c r="B20" s="21"/>
      <c r="C20" s="21"/>
      <c r="D20" s="21"/>
      <c r="E20" s="21"/>
      <c r="F20" s="21"/>
      <c r="G20" s="20"/>
      <c r="H20" s="22" t="s">
        <v>24</v>
      </c>
      <c r="I20" s="23"/>
      <c r="K20" s="16"/>
      <c r="M20" s="16"/>
      <c r="N20" s="16"/>
      <c r="O20" s="24"/>
    </row>
    <row r="21" spans="1:16" s="10" customFormat="1" ht="14.95" customHeight="1">
      <c r="A21" s="25" t="s">
        <v>25</v>
      </c>
      <c r="B21" s="26"/>
      <c r="C21" s="27" t="s">
        <v>26</v>
      </c>
      <c r="D21" s="28" t="s">
        <v>27</v>
      </c>
      <c r="E21" s="29"/>
      <c r="F21" s="27" t="s">
        <v>28</v>
      </c>
      <c r="G21" s="30" t="s">
        <v>29</v>
      </c>
      <c r="H21" s="30" t="s">
        <v>30</v>
      </c>
      <c r="I21" s="31"/>
    </row>
    <row r="22" spans="1:16" s="10" customFormat="1" ht="14.95" customHeight="1">
      <c r="A22" s="32"/>
      <c r="B22" s="33"/>
      <c r="C22" s="34"/>
      <c r="D22" s="35"/>
      <c r="E22" s="36"/>
      <c r="F22" s="37"/>
      <c r="G22" s="38"/>
      <c r="H22" s="38"/>
      <c r="I22" s="31"/>
    </row>
    <row r="23" spans="1:16" s="10" customFormat="1" ht="75.25" customHeight="1">
      <c r="A23" s="39"/>
      <c r="B23" s="40"/>
      <c r="C23" s="41"/>
      <c r="D23" s="42"/>
      <c r="E23" s="43"/>
      <c r="F23" s="44"/>
      <c r="G23" s="38"/>
      <c r="H23" s="38"/>
      <c r="I23" s="31"/>
    </row>
    <row r="24" spans="1:16" s="54" customFormat="1" ht="13.6">
      <c r="A24" s="45"/>
      <c r="B24" s="46">
        <v>672275.27999999991</v>
      </c>
      <c r="C24" s="47">
        <v>664609.1</v>
      </c>
      <c r="D24" s="48">
        <v>23946.48</v>
      </c>
      <c r="E24" s="49"/>
      <c r="F24" s="50">
        <f>C24-B24</f>
        <v>-7666.1799999999348</v>
      </c>
      <c r="G24" s="50">
        <f>H65</f>
        <v>756850.84895866411</v>
      </c>
      <c r="H24" s="51">
        <f>C24+D24-G24</f>
        <v>-68295.26895866415</v>
      </c>
      <c r="I24" s="52"/>
      <c r="J24" s="53"/>
    </row>
    <row r="25" spans="1:16" s="54" customFormat="1" ht="13.6">
      <c r="A25" s="55"/>
      <c r="B25" s="55"/>
      <c r="C25" s="55"/>
      <c r="D25" s="55"/>
      <c r="E25" s="55"/>
      <c r="F25" s="56"/>
      <c r="G25" s="56"/>
      <c r="H25" s="56"/>
      <c r="I25" s="52"/>
      <c r="J25" s="53"/>
    </row>
    <row r="26" spans="1:16" s="54" customFormat="1" ht="26.5" customHeight="1">
      <c r="A26" s="57" t="s">
        <v>31</v>
      </c>
      <c r="B26" s="57"/>
      <c r="C26" s="57"/>
      <c r="D26" s="57"/>
      <c r="E26" s="57"/>
      <c r="F26" s="57"/>
      <c r="G26" s="57"/>
      <c r="H26" s="57"/>
      <c r="I26" s="52"/>
      <c r="J26" s="53"/>
    </row>
    <row r="27" spans="1:16" ht="15.6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16"/>
      <c r="L27" s="16"/>
      <c r="M27" s="16"/>
      <c r="N27" s="16"/>
      <c r="O27" s="16"/>
      <c r="P27" s="16"/>
    </row>
    <row r="28" spans="1:16" ht="13.6">
      <c r="A28" s="59" t="s">
        <v>32</v>
      </c>
      <c r="B28" s="59"/>
      <c r="C28" s="59"/>
      <c r="D28" s="59"/>
      <c r="E28" s="59"/>
      <c r="F28" s="59"/>
      <c r="G28" s="59"/>
      <c r="H28" s="59"/>
      <c r="I28" s="7"/>
      <c r="J28" s="7"/>
      <c r="K28" s="10"/>
      <c r="L28" s="10"/>
      <c r="M28" s="10"/>
      <c r="N28" s="10"/>
      <c r="O28" s="10"/>
      <c r="P28" s="10"/>
    </row>
    <row r="29" spans="1:16" ht="13.6">
      <c r="A29" s="7" t="s">
        <v>33</v>
      </c>
      <c r="B29" s="7"/>
      <c r="C29" s="7"/>
      <c r="D29" s="7"/>
      <c r="E29" s="7"/>
      <c r="F29" s="7"/>
      <c r="G29" s="60"/>
      <c r="H29" s="60"/>
      <c r="I29" s="7"/>
      <c r="J29" s="10"/>
      <c r="K29" s="10"/>
      <c r="L29" s="10"/>
      <c r="M29" s="10"/>
      <c r="N29" s="10"/>
      <c r="O29" s="10"/>
    </row>
    <row r="30" spans="1:16" ht="14.95" customHeight="1">
      <c r="A30" s="15" t="s">
        <v>34</v>
      </c>
      <c r="B30" s="15"/>
      <c r="C30" s="15"/>
      <c r="D30" s="15"/>
      <c r="E30" s="15"/>
      <c r="F30" s="15"/>
      <c r="G30" s="15"/>
      <c r="H30" s="15"/>
      <c r="I30" s="9"/>
      <c r="J30" s="9"/>
      <c r="K30" s="9"/>
      <c r="L30" s="9"/>
      <c r="M30" s="9"/>
      <c r="N30" s="9"/>
      <c r="O30" s="9"/>
      <c r="P30" s="9"/>
    </row>
    <row r="31" spans="1:16" ht="13.6">
      <c r="A31" s="7" t="s">
        <v>35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.6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8" s="64" customFormat="1" ht="15.65">
      <c r="A33" s="62" t="s">
        <v>36</v>
      </c>
      <c r="B33" s="62"/>
      <c r="C33" s="62"/>
      <c r="D33" s="62"/>
      <c r="E33" s="62"/>
      <c r="F33" s="62"/>
      <c r="G33" s="62"/>
      <c r="H33" s="62"/>
      <c r="I33" s="63"/>
      <c r="J33" s="63"/>
    </row>
    <row r="34" spans="1:18" s="64" customFormat="1" ht="13.6">
      <c r="A34" s="65"/>
      <c r="B34" s="66"/>
      <c r="C34" s="67"/>
      <c r="D34" s="67"/>
      <c r="E34" s="68"/>
      <c r="F34" s="68"/>
      <c r="G34" s="66"/>
      <c r="H34" s="69" t="s">
        <v>37</v>
      </c>
      <c r="I34" s="69"/>
    </row>
    <row r="35" spans="1:18" s="64" customFormat="1" ht="15.65">
      <c r="A35" s="70" t="s">
        <v>38</v>
      </c>
      <c r="B35" s="71"/>
      <c r="C35" s="72" t="s">
        <v>39</v>
      </c>
      <c r="D35" s="73"/>
      <c r="E35" s="73"/>
      <c r="F35" s="73"/>
      <c r="G35" s="74"/>
      <c r="H35" s="75" t="s">
        <v>40</v>
      </c>
      <c r="L35" s="76"/>
      <c r="M35" s="76"/>
      <c r="N35" s="76"/>
      <c r="O35" s="76"/>
      <c r="P35" s="76"/>
      <c r="Q35" s="76"/>
      <c r="R35" s="76"/>
    </row>
    <row r="36" spans="1:18" s="64" customFormat="1" ht="14.95" customHeight="1">
      <c r="A36" s="77" t="s">
        <v>41</v>
      </c>
      <c r="B36" s="78"/>
      <c r="C36" s="79" t="s">
        <v>42</v>
      </c>
      <c r="D36" s="80"/>
      <c r="E36" s="80"/>
      <c r="F36" s="80"/>
      <c r="G36" s="80"/>
      <c r="H36" s="81">
        <f>27310</f>
        <v>27310</v>
      </c>
      <c r="L36" s="76"/>
      <c r="M36" s="76"/>
      <c r="N36" s="76"/>
      <c r="O36" s="76"/>
      <c r="P36" s="76"/>
      <c r="Q36" s="76"/>
      <c r="R36" s="76"/>
    </row>
    <row r="37" spans="1:18" s="64" customFormat="1" ht="14.95" customHeight="1">
      <c r="A37" s="82"/>
      <c r="B37" s="83"/>
      <c r="C37" s="79" t="s">
        <v>43</v>
      </c>
      <c r="D37" s="80"/>
      <c r="E37" s="80"/>
      <c r="F37" s="80"/>
      <c r="G37" s="80"/>
      <c r="H37" s="81">
        <f>10450+3033+220</f>
        <v>13703</v>
      </c>
      <c r="L37" s="76"/>
      <c r="M37" s="76"/>
      <c r="N37" s="76"/>
      <c r="O37" s="76"/>
      <c r="P37" s="76"/>
      <c r="Q37" s="76"/>
      <c r="R37" s="76"/>
    </row>
    <row r="38" spans="1:18" s="64" customFormat="1" ht="14.95" customHeight="1">
      <c r="A38" s="82"/>
      <c r="B38" s="83"/>
      <c r="C38" s="79" t="s">
        <v>44</v>
      </c>
      <c r="D38" s="80"/>
      <c r="E38" s="80"/>
      <c r="F38" s="80"/>
      <c r="G38" s="80"/>
      <c r="H38" s="81">
        <f>2890</f>
        <v>2890</v>
      </c>
      <c r="L38" s="76"/>
      <c r="M38" s="76"/>
      <c r="N38" s="76"/>
      <c r="O38" s="76"/>
      <c r="P38" s="76"/>
      <c r="Q38" s="76"/>
      <c r="R38" s="76"/>
    </row>
    <row r="39" spans="1:18" s="64" customFormat="1" ht="14.95" customHeight="1">
      <c r="A39" s="82"/>
      <c r="B39" s="83"/>
      <c r="C39" s="79" t="s">
        <v>45</v>
      </c>
      <c r="D39" s="80"/>
      <c r="E39" s="80"/>
      <c r="F39" s="80"/>
      <c r="G39" s="80"/>
      <c r="H39" s="81">
        <f>56633</f>
        <v>56633</v>
      </c>
      <c r="L39" s="76"/>
      <c r="M39" s="76"/>
      <c r="N39" s="76"/>
      <c r="O39" s="76"/>
      <c r="P39" s="76"/>
      <c r="Q39" s="76"/>
      <c r="R39" s="76"/>
    </row>
    <row r="40" spans="1:18" s="64" customFormat="1" ht="14.95" customHeight="1">
      <c r="A40" s="82"/>
      <c r="B40" s="83"/>
      <c r="C40" s="79" t="s">
        <v>46</v>
      </c>
      <c r="D40" s="80"/>
      <c r="E40" s="80"/>
      <c r="F40" s="80"/>
      <c r="G40" s="80"/>
      <c r="H40" s="81">
        <f>6665+14265</f>
        <v>20930</v>
      </c>
      <c r="L40" s="76"/>
      <c r="M40" s="76"/>
      <c r="N40" s="76"/>
      <c r="O40" s="76"/>
      <c r="P40" s="76"/>
      <c r="Q40" s="76"/>
      <c r="R40" s="76"/>
    </row>
    <row r="41" spans="1:18" s="64" customFormat="1" ht="14.95" customHeight="1">
      <c r="A41" s="82"/>
      <c r="B41" s="83"/>
      <c r="C41" s="79" t="s">
        <v>47</v>
      </c>
      <c r="D41" s="80"/>
      <c r="E41" s="80"/>
      <c r="F41" s="80"/>
      <c r="G41" s="80"/>
      <c r="H41" s="81">
        <f>29828+430</f>
        <v>30258</v>
      </c>
      <c r="L41" s="76"/>
      <c r="M41" s="76"/>
      <c r="N41" s="76"/>
      <c r="O41" s="76"/>
      <c r="P41" s="76"/>
      <c r="Q41" s="76"/>
      <c r="R41" s="76"/>
    </row>
    <row r="42" spans="1:18" s="64" customFormat="1" ht="14.95" customHeight="1">
      <c r="A42" s="82"/>
      <c r="B42" s="83"/>
      <c r="C42" s="79"/>
      <c r="D42" s="80"/>
      <c r="E42" s="80"/>
      <c r="F42" s="80"/>
      <c r="G42" s="84"/>
      <c r="H42" s="85">
        <f>SUM(SUM(H36:H41))</f>
        <v>151724</v>
      </c>
      <c r="K42" s="86"/>
      <c r="L42" s="76"/>
      <c r="M42" s="76"/>
      <c r="N42" s="76"/>
      <c r="O42" s="76"/>
      <c r="P42" s="76"/>
      <c r="Q42" s="76"/>
      <c r="R42" s="76"/>
    </row>
    <row r="43" spans="1:18" s="64" customFormat="1" ht="14.95" customHeight="1">
      <c r="A43" s="82"/>
      <c r="B43" s="83"/>
      <c r="C43" s="70" t="s">
        <v>48</v>
      </c>
      <c r="D43" s="71"/>
      <c r="E43" s="71"/>
      <c r="F43" s="71"/>
      <c r="G43" s="87"/>
      <c r="H43" s="81"/>
      <c r="L43" s="76"/>
      <c r="M43" s="76"/>
      <c r="N43" s="76"/>
      <c r="O43" s="76"/>
      <c r="P43" s="76"/>
      <c r="Q43" s="76"/>
      <c r="R43" s="76"/>
    </row>
    <row r="44" spans="1:18" s="64" customFormat="1" ht="14.95" customHeight="1">
      <c r="A44" s="82"/>
      <c r="B44" s="83"/>
      <c r="C44" s="79" t="s">
        <v>49</v>
      </c>
      <c r="D44" s="88"/>
      <c r="E44" s="88"/>
      <c r="F44" s="88"/>
      <c r="G44" s="89"/>
      <c r="H44" s="81">
        <f>1915</f>
        <v>1915</v>
      </c>
      <c r="L44" s="76"/>
      <c r="M44" s="76"/>
      <c r="N44" s="76"/>
      <c r="O44" s="76"/>
      <c r="P44" s="76"/>
      <c r="Q44" s="76"/>
      <c r="R44" s="76"/>
    </row>
    <row r="45" spans="1:18" s="64" customFormat="1" ht="14.95" customHeight="1">
      <c r="A45" s="82"/>
      <c r="B45" s="83"/>
      <c r="C45" s="79" t="s">
        <v>50</v>
      </c>
      <c r="D45" s="88"/>
      <c r="E45" s="88"/>
      <c r="F45" s="88"/>
      <c r="G45" s="89"/>
      <c r="H45" s="81">
        <f>3324</f>
        <v>3324</v>
      </c>
      <c r="L45" s="76"/>
      <c r="M45" s="76"/>
      <c r="N45" s="76"/>
      <c r="O45" s="76"/>
      <c r="P45" s="76"/>
      <c r="Q45" s="76"/>
      <c r="R45" s="76"/>
    </row>
    <row r="46" spans="1:18" s="64" customFormat="1" ht="14.95" customHeight="1">
      <c r="A46" s="82"/>
      <c r="B46" s="83"/>
      <c r="C46" s="79" t="s">
        <v>51</v>
      </c>
      <c r="D46" s="88"/>
      <c r="E46" s="88"/>
      <c r="F46" s="88"/>
      <c r="G46" s="89"/>
      <c r="H46" s="81">
        <v>16042</v>
      </c>
      <c r="L46" s="76"/>
      <c r="M46" s="76"/>
      <c r="N46" s="76"/>
      <c r="O46" s="76"/>
      <c r="P46" s="76"/>
      <c r="Q46" s="76"/>
      <c r="R46" s="76"/>
    </row>
    <row r="47" spans="1:18" s="64" customFormat="1" ht="14.95" customHeight="1">
      <c r="A47" s="90"/>
      <c r="B47" s="91"/>
      <c r="C47" s="79" t="s">
        <v>52</v>
      </c>
      <c r="D47" s="88"/>
      <c r="E47" s="88"/>
      <c r="F47" s="88"/>
      <c r="G47" s="89"/>
      <c r="H47" s="81">
        <f>5970</f>
        <v>5970</v>
      </c>
      <c r="L47" s="76"/>
      <c r="M47" s="76"/>
      <c r="N47" s="76"/>
      <c r="O47" s="76"/>
      <c r="P47" s="76"/>
      <c r="Q47" s="76"/>
      <c r="R47" s="76"/>
    </row>
    <row r="48" spans="1:18">
      <c r="A48" s="92"/>
      <c r="B48" s="92"/>
      <c r="C48" s="92"/>
      <c r="D48" s="92"/>
      <c r="E48" s="93"/>
      <c r="F48" s="93"/>
      <c r="G48" s="93"/>
      <c r="H48" s="93"/>
      <c r="I48" s="93"/>
      <c r="J48" s="93"/>
    </row>
    <row r="49" spans="1:16" ht="42.8" customHeight="1">
      <c r="A49" s="15" t="s">
        <v>53</v>
      </c>
      <c r="B49" s="15"/>
      <c r="C49" s="15"/>
      <c r="D49" s="15"/>
      <c r="E49" s="15"/>
      <c r="F49" s="15"/>
      <c r="G49" s="15"/>
      <c r="H49" s="15"/>
      <c r="I49" s="9"/>
      <c r="J49" s="9"/>
    </row>
    <row r="50" spans="1:16">
      <c r="A50" s="92"/>
      <c r="B50" s="92"/>
      <c r="C50" s="92"/>
      <c r="D50" s="92"/>
      <c r="E50" s="93"/>
      <c r="F50" s="93"/>
      <c r="G50" s="93"/>
      <c r="H50" s="93"/>
      <c r="I50" s="93"/>
      <c r="J50" s="93"/>
    </row>
    <row r="51" spans="1:16" ht="32.950000000000003" customHeight="1">
      <c r="A51" s="94" t="s">
        <v>54</v>
      </c>
      <c r="B51" s="94"/>
      <c r="C51" s="94"/>
      <c r="D51" s="94"/>
      <c r="E51" s="94"/>
      <c r="F51" s="94"/>
      <c r="G51" s="94"/>
      <c r="H51" s="94"/>
      <c r="I51" s="95"/>
      <c r="J51" s="95"/>
      <c r="K51" s="19"/>
      <c r="L51" s="19"/>
      <c r="M51" s="19"/>
      <c r="N51" s="19"/>
      <c r="O51" s="19"/>
      <c r="P51" s="19"/>
    </row>
    <row r="52" spans="1:16" ht="15.65">
      <c r="A52" s="96"/>
      <c r="B52" s="96"/>
      <c r="C52" s="96"/>
      <c r="D52" s="96"/>
      <c r="E52" s="96"/>
      <c r="F52" s="96"/>
      <c r="G52" s="96"/>
      <c r="H52" s="97" t="s">
        <v>55</v>
      </c>
      <c r="J52" s="96"/>
      <c r="M52" s="96"/>
      <c r="N52" s="96"/>
      <c r="O52" s="96"/>
      <c r="P52" s="96"/>
    </row>
    <row r="53" spans="1:16" ht="15.65">
      <c r="A53" s="72" t="s">
        <v>38</v>
      </c>
      <c r="B53" s="74"/>
      <c r="C53" s="72" t="s">
        <v>39</v>
      </c>
      <c r="D53" s="73"/>
      <c r="E53" s="73"/>
      <c r="F53" s="73"/>
      <c r="G53" s="74"/>
      <c r="H53" s="75" t="s">
        <v>40</v>
      </c>
      <c r="I53" s="96"/>
      <c r="J53" s="96"/>
      <c r="K53" s="96"/>
      <c r="L53" s="96"/>
    </row>
    <row r="54" spans="1:16" ht="14.95" customHeight="1">
      <c r="A54" s="77" t="s">
        <v>41</v>
      </c>
      <c r="B54" s="78"/>
      <c r="C54" s="79" t="s">
        <v>56</v>
      </c>
      <c r="D54" s="98"/>
      <c r="E54" s="98"/>
      <c r="F54" s="98"/>
      <c r="G54" s="99"/>
      <c r="H54" s="100">
        <f>1090</f>
        <v>1090</v>
      </c>
      <c r="I54" s="96"/>
      <c r="J54" s="96"/>
      <c r="K54" s="96"/>
      <c r="L54" s="96"/>
    </row>
    <row r="55" spans="1:16" ht="14.95" customHeight="1">
      <c r="A55" s="82"/>
      <c r="B55" s="83"/>
      <c r="C55" s="79" t="s">
        <v>57</v>
      </c>
      <c r="D55" s="98"/>
      <c r="E55" s="98"/>
      <c r="F55" s="98"/>
      <c r="G55" s="99"/>
      <c r="H55" s="100">
        <f>2068</f>
        <v>2068</v>
      </c>
      <c r="I55" s="96"/>
      <c r="J55" s="96"/>
      <c r="K55" s="96"/>
      <c r="L55" s="96"/>
    </row>
    <row r="56" spans="1:16" ht="15.65">
      <c r="A56" s="82"/>
      <c r="B56" s="83"/>
      <c r="C56" s="101" t="s">
        <v>48</v>
      </c>
      <c r="D56" s="102"/>
      <c r="E56" s="102"/>
      <c r="F56" s="102"/>
      <c r="G56" s="103"/>
      <c r="H56" s="100"/>
      <c r="I56" s="96"/>
      <c r="J56" s="96"/>
      <c r="K56" s="96"/>
      <c r="L56" s="96"/>
    </row>
    <row r="57" spans="1:16" ht="15.65">
      <c r="A57" s="82"/>
      <c r="B57" s="83"/>
      <c r="C57" s="79" t="s">
        <v>58</v>
      </c>
      <c r="D57" s="104"/>
      <c r="E57" s="104"/>
      <c r="F57" s="104"/>
      <c r="G57" s="105"/>
      <c r="H57" s="100">
        <f>474</f>
        <v>474</v>
      </c>
      <c r="I57" s="96"/>
      <c r="J57" s="96"/>
      <c r="K57" s="96"/>
      <c r="L57" s="96"/>
    </row>
    <row r="58" spans="1:16" ht="13.6">
      <c r="A58" s="90"/>
      <c r="B58" s="91"/>
      <c r="C58" s="106" t="s">
        <v>59</v>
      </c>
      <c r="D58" s="107"/>
      <c r="E58" s="107"/>
      <c r="F58" s="107"/>
      <c r="G58" s="108"/>
      <c r="H58" s="100">
        <v>4428</v>
      </c>
      <c r="I58" s="93"/>
      <c r="J58" s="93"/>
    </row>
    <row r="59" spans="1:16">
      <c r="A59" s="92"/>
      <c r="B59" s="92"/>
      <c r="C59" s="92"/>
      <c r="D59" s="92"/>
      <c r="E59" s="93"/>
      <c r="F59" s="93"/>
      <c r="G59" s="93"/>
      <c r="H59" s="93"/>
      <c r="I59" s="93"/>
      <c r="J59" s="93"/>
    </row>
    <row r="60" spans="1:16">
      <c r="A60" s="76" t="s">
        <v>60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</row>
    <row r="61" spans="1:16" ht="18" customHeight="1">
      <c r="A61" s="109" t="s">
        <v>61</v>
      </c>
      <c r="B61" s="109"/>
      <c r="C61" s="109"/>
      <c r="D61" s="109"/>
      <c r="E61" s="109"/>
      <c r="F61" s="109"/>
      <c r="G61" s="109"/>
      <c r="H61" s="109"/>
      <c r="I61" s="110"/>
      <c r="J61" s="110"/>
    </row>
    <row r="62" spans="1:16" ht="12.25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10"/>
    </row>
    <row r="63" spans="1:16" ht="15.65">
      <c r="A63" s="111" t="s">
        <v>62</v>
      </c>
      <c r="B63" s="111"/>
      <c r="C63" s="111"/>
      <c r="D63" s="111"/>
      <c r="E63" s="111"/>
      <c r="F63" s="111"/>
      <c r="G63" s="111"/>
      <c r="H63" s="111"/>
      <c r="I63" s="19"/>
      <c r="J63" s="19"/>
    </row>
    <row r="64" spans="1:16" ht="15.65">
      <c r="A64" s="112"/>
      <c r="B64" s="112"/>
      <c r="C64" s="112"/>
      <c r="D64" s="112"/>
      <c r="E64" s="112"/>
      <c r="F64" s="112"/>
      <c r="G64" s="112"/>
      <c r="H64" s="97" t="s">
        <v>63</v>
      </c>
      <c r="J64" s="112"/>
    </row>
    <row r="65" spans="1:22" ht="15.65">
      <c r="A65" s="113" t="s">
        <v>64</v>
      </c>
      <c r="B65" s="113"/>
      <c r="C65" s="113"/>
      <c r="D65" s="113"/>
      <c r="E65" s="113"/>
      <c r="F65" s="113"/>
      <c r="G65" s="114"/>
      <c r="H65" s="115">
        <f>SUM(H73:H84)+H67+H72</f>
        <v>756850.84895866411</v>
      </c>
      <c r="I65" s="116"/>
      <c r="J65" s="116"/>
    </row>
    <row r="66" spans="1:22" ht="15.65">
      <c r="A66" s="117" t="s">
        <v>65</v>
      </c>
      <c r="B66" s="118" t="s">
        <v>66</v>
      </c>
      <c r="C66" s="119"/>
      <c r="D66" s="119"/>
      <c r="E66" s="119"/>
      <c r="F66" s="119"/>
      <c r="G66" s="120"/>
      <c r="H66" s="121" t="s">
        <v>67</v>
      </c>
      <c r="I66" s="122"/>
      <c r="K66" s="123"/>
    </row>
    <row r="67" spans="1:22" ht="15.65">
      <c r="A67" s="124" t="s">
        <v>68</v>
      </c>
      <c r="B67" s="79" t="s">
        <v>69</v>
      </c>
      <c r="C67" s="80"/>
      <c r="D67" s="80"/>
      <c r="E67" s="80"/>
      <c r="F67" s="80"/>
      <c r="G67" s="80"/>
      <c r="H67" s="125">
        <v>72230.553438131639</v>
      </c>
      <c r="I67" s="58"/>
    </row>
    <row r="68" spans="1:22" ht="15.65">
      <c r="A68" s="124"/>
      <c r="B68" s="79" t="s">
        <v>70</v>
      </c>
      <c r="C68" s="80"/>
      <c r="D68" s="80"/>
      <c r="E68" s="80"/>
      <c r="F68" s="80"/>
      <c r="G68" s="80"/>
      <c r="H68" s="100">
        <v>9165</v>
      </c>
      <c r="I68" s="126">
        <f>SUM(H68)</f>
        <v>9165</v>
      </c>
      <c r="K68" s="127"/>
      <c r="L68" s="127"/>
      <c r="M68" s="127"/>
      <c r="N68" s="127"/>
      <c r="O68" s="127"/>
      <c r="P68" s="127"/>
      <c r="Q68" s="127"/>
    </row>
    <row r="69" spans="1:22" ht="15.65">
      <c r="A69" s="124"/>
      <c r="B69" s="79" t="s">
        <v>71</v>
      </c>
      <c r="C69" s="80"/>
      <c r="D69" s="80"/>
      <c r="E69" s="80"/>
      <c r="F69" s="80"/>
      <c r="G69" s="80"/>
      <c r="H69" s="100">
        <v>32679</v>
      </c>
      <c r="I69" s="58"/>
      <c r="K69" s="128"/>
      <c r="L69" s="128"/>
      <c r="M69" s="128"/>
      <c r="N69" s="128"/>
      <c r="O69" s="128"/>
      <c r="P69" s="128"/>
      <c r="Q69" s="128"/>
    </row>
    <row r="70" spans="1:22" ht="15.65">
      <c r="A70" s="124"/>
      <c r="B70" s="79" t="s">
        <v>72</v>
      </c>
      <c r="C70" s="129"/>
      <c r="D70" s="80"/>
      <c r="E70" s="80"/>
      <c r="F70" s="80"/>
      <c r="G70" s="80"/>
      <c r="H70" s="100">
        <v>7870</v>
      </c>
      <c r="I70" s="58"/>
      <c r="K70" s="128"/>
      <c r="L70" s="128"/>
      <c r="M70" s="128"/>
      <c r="N70" s="128"/>
      <c r="O70" s="128"/>
      <c r="P70" s="128"/>
      <c r="Q70" s="128"/>
    </row>
    <row r="71" spans="1:22" ht="50.3" customHeight="1">
      <c r="A71" s="124"/>
      <c r="B71" s="130" t="s">
        <v>73</v>
      </c>
      <c r="C71" s="131"/>
      <c r="D71" s="131"/>
      <c r="E71" s="131"/>
      <c r="F71" s="131"/>
      <c r="G71" s="131"/>
      <c r="H71" s="100">
        <v>22516.553438131643</v>
      </c>
      <c r="I71" s="58"/>
      <c r="K71" s="127"/>
      <c r="L71" s="127"/>
      <c r="M71" s="127"/>
      <c r="N71" s="127"/>
      <c r="O71" s="127"/>
      <c r="P71" s="127"/>
      <c r="Q71" s="127"/>
    </row>
    <row r="72" spans="1:22" ht="15.65">
      <c r="A72" s="124" t="s">
        <v>74</v>
      </c>
      <c r="B72" s="79" t="s">
        <v>75</v>
      </c>
      <c r="C72" s="80"/>
      <c r="D72" s="80"/>
      <c r="E72" s="80"/>
      <c r="F72" s="80"/>
      <c r="G72" s="80"/>
      <c r="H72" s="100">
        <v>67622</v>
      </c>
      <c r="I72" s="58"/>
      <c r="K72" s="127"/>
      <c r="L72" s="127"/>
      <c r="M72" s="127"/>
      <c r="N72" s="127"/>
      <c r="O72" s="127"/>
      <c r="P72" s="127"/>
      <c r="Q72" s="127"/>
    </row>
    <row r="73" spans="1:22" ht="15.65">
      <c r="A73" s="124" t="s">
        <v>76</v>
      </c>
      <c r="B73" s="132" t="s">
        <v>77</v>
      </c>
      <c r="C73" s="80"/>
      <c r="D73" s="80"/>
      <c r="E73" s="80"/>
      <c r="F73" s="80"/>
      <c r="G73" s="80"/>
      <c r="H73" s="100">
        <v>5968.1533031619801</v>
      </c>
      <c r="I73" s="58"/>
      <c r="K73" s="128"/>
      <c r="L73" s="128"/>
      <c r="M73" s="128"/>
      <c r="N73" s="128"/>
      <c r="O73" s="128"/>
      <c r="P73" s="128"/>
      <c r="Q73" s="128"/>
    </row>
    <row r="74" spans="1:22" ht="13.6">
      <c r="A74" s="124" t="s">
        <v>78</v>
      </c>
      <c r="B74" s="79" t="s">
        <v>79</v>
      </c>
      <c r="C74" s="80"/>
      <c r="D74" s="80"/>
      <c r="E74" s="80"/>
      <c r="F74" s="80"/>
      <c r="G74" s="80"/>
      <c r="H74" s="100">
        <v>28745.963349353711</v>
      </c>
      <c r="I74" s="133"/>
      <c r="J74" s="133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</row>
    <row r="75" spans="1:22" ht="13.6">
      <c r="A75" s="124" t="s">
        <v>80</v>
      </c>
      <c r="B75" s="79" t="s">
        <v>81</v>
      </c>
      <c r="C75" s="80"/>
      <c r="D75" s="80"/>
      <c r="E75" s="80"/>
      <c r="F75" s="80"/>
      <c r="G75" s="80"/>
      <c r="H75" s="100">
        <v>4925.7091779072161</v>
      </c>
      <c r="I75" s="133"/>
      <c r="J75" s="133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</row>
    <row r="76" spans="1:22" ht="15.65">
      <c r="A76" s="124" t="s">
        <v>82</v>
      </c>
      <c r="B76" s="136" t="s">
        <v>83</v>
      </c>
      <c r="C76" s="80"/>
      <c r="D76" s="80"/>
      <c r="E76" s="80"/>
      <c r="F76" s="80"/>
      <c r="G76" s="80"/>
      <c r="H76" s="100">
        <v>43067.034596572244</v>
      </c>
      <c r="I76" s="58"/>
    </row>
    <row r="77" spans="1:22" ht="15.65">
      <c r="A77" s="124" t="s">
        <v>84</v>
      </c>
      <c r="B77" s="79" t="s">
        <v>85</v>
      </c>
      <c r="C77" s="80"/>
      <c r="D77" s="80"/>
      <c r="E77" s="80"/>
      <c r="F77" s="80"/>
      <c r="G77" s="80"/>
      <c r="H77" s="100">
        <v>109961.59051504637</v>
      </c>
      <c r="I77" s="58"/>
    </row>
    <row r="78" spans="1:22" ht="15.65">
      <c r="A78" s="124" t="s">
        <v>86</v>
      </c>
      <c r="B78" s="79" t="s">
        <v>87</v>
      </c>
      <c r="C78" s="80"/>
      <c r="D78" s="80"/>
      <c r="E78" s="80"/>
      <c r="F78" s="80"/>
      <c r="G78" s="80"/>
      <c r="H78" s="100">
        <v>8739.9052236140251</v>
      </c>
      <c r="I78" s="58"/>
    </row>
    <row r="79" spans="1:22" ht="15.65">
      <c r="A79" s="124" t="s">
        <v>88</v>
      </c>
      <c r="B79" s="79" t="s">
        <v>89</v>
      </c>
      <c r="C79" s="80"/>
      <c r="D79" s="80"/>
      <c r="E79" s="80"/>
      <c r="F79" s="80"/>
      <c r="G79" s="80"/>
      <c r="H79" s="100">
        <v>10884.918530532734</v>
      </c>
      <c r="I79" s="58"/>
    </row>
    <row r="80" spans="1:22" ht="15.65">
      <c r="A80" s="124" t="s">
        <v>90</v>
      </c>
      <c r="B80" s="79" t="s">
        <v>91</v>
      </c>
      <c r="C80" s="80"/>
      <c r="D80" s="80"/>
      <c r="E80" s="80"/>
      <c r="F80" s="80"/>
      <c r="G80" s="80"/>
      <c r="H80" s="100">
        <v>7835.074973484473</v>
      </c>
      <c r="I80" s="58"/>
    </row>
    <row r="81" spans="1:15" ht="15.65">
      <c r="A81" s="124" t="s">
        <v>92</v>
      </c>
      <c r="B81" s="79" t="s">
        <v>93</v>
      </c>
      <c r="C81" s="80"/>
      <c r="D81" s="80"/>
      <c r="E81" s="80"/>
      <c r="F81" s="80"/>
      <c r="G81" s="80"/>
      <c r="H81" s="100">
        <v>286611.74153569469</v>
      </c>
      <c r="I81" s="58"/>
    </row>
    <row r="82" spans="1:15" ht="15.65">
      <c r="A82" s="124" t="s">
        <v>94</v>
      </c>
      <c r="B82" s="79" t="s">
        <v>95</v>
      </c>
      <c r="C82" s="80"/>
      <c r="D82" s="80"/>
      <c r="E82" s="80"/>
      <c r="F82" s="80"/>
      <c r="G82" s="80"/>
      <c r="H82" s="100">
        <v>89938.745943779795</v>
      </c>
      <c r="I82" s="58"/>
    </row>
    <row r="83" spans="1:15" ht="15.65">
      <c r="A83" s="124" t="s">
        <v>96</v>
      </c>
      <c r="B83" s="79" t="s">
        <v>97</v>
      </c>
      <c r="C83" s="80"/>
      <c r="D83" s="80"/>
      <c r="E83" s="80"/>
      <c r="F83" s="80"/>
      <c r="G83" s="80"/>
      <c r="H83" s="100">
        <v>8123.1987296213529</v>
      </c>
      <c r="I83" s="58"/>
    </row>
    <row r="84" spans="1:15" ht="15.65">
      <c r="A84" s="124" t="s">
        <v>98</v>
      </c>
      <c r="B84" s="79" t="s">
        <v>99</v>
      </c>
      <c r="C84" s="80"/>
      <c r="D84" s="80"/>
      <c r="E84" s="80"/>
      <c r="F84" s="80"/>
      <c r="G84" s="80"/>
      <c r="H84" s="100">
        <v>12196.259641763836</v>
      </c>
      <c r="I84" s="58"/>
    </row>
    <row r="85" spans="1:15">
      <c r="A85" s="137"/>
      <c r="B85" s="137"/>
      <c r="C85" s="137"/>
      <c r="D85" s="137"/>
      <c r="E85" s="137"/>
      <c r="F85" s="137"/>
      <c r="G85" s="137"/>
      <c r="H85" s="138"/>
      <c r="I85" s="133"/>
      <c r="J85" s="133"/>
    </row>
    <row r="86" spans="1:15" s="64" customFormat="1" ht="26.35" customHeight="1">
      <c r="A86" s="139" t="s">
        <v>100</v>
      </c>
      <c r="B86" s="139"/>
      <c r="C86" s="139"/>
      <c r="D86" s="139"/>
      <c r="E86" s="139"/>
      <c r="F86" s="139"/>
      <c r="G86" s="139"/>
      <c r="H86" s="139"/>
      <c r="I86" s="140"/>
      <c r="J86" s="140"/>
      <c r="K86" s="141"/>
    </row>
    <row r="87" spans="1:15" s="64" customFormat="1">
      <c r="A87" s="142"/>
      <c r="B87" s="143"/>
      <c r="C87" s="143"/>
      <c r="D87" s="143"/>
      <c r="E87" s="143"/>
      <c r="F87" s="143"/>
      <c r="G87" s="143"/>
      <c r="H87" s="143"/>
      <c r="I87" s="144"/>
      <c r="J87" s="144"/>
    </row>
    <row r="88" spans="1:15" s="64" customFormat="1" ht="15.65">
      <c r="A88" s="62" t="s">
        <v>101</v>
      </c>
      <c r="B88" s="62"/>
      <c r="C88" s="62"/>
      <c r="D88" s="62"/>
      <c r="E88" s="62"/>
      <c r="F88" s="62"/>
      <c r="G88" s="62"/>
      <c r="I88" s="142"/>
    </row>
    <row r="89" spans="1:15" s="64" customFormat="1" ht="15.65">
      <c r="A89" s="122"/>
      <c r="B89" s="122"/>
      <c r="C89" s="122"/>
      <c r="D89" s="122"/>
      <c r="E89" s="63"/>
      <c r="F89" s="141"/>
      <c r="G89" s="145" t="s">
        <v>102</v>
      </c>
      <c r="H89" s="144"/>
      <c r="I89" s="144"/>
    </row>
    <row r="90" spans="1:15" s="64" customFormat="1" ht="34.5" customHeight="1">
      <c r="A90" s="146" t="s">
        <v>103</v>
      </c>
      <c r="B90" s="146" t="s">
        <v>104</v>
      </c>
      <c r="C90" s="147" t="s">
        <v>105</v>
      </c>
      <c r="D90" s="148" t="s">
        <v>106</v>
      </c>
      <c r="E90" s="148" t="s">
        <v>107</v>
      </c>
      <c r="F90" s="149" t="s">
        <v>108</v>
      </c>
      <c r="I90" s="144"/>
    </row>
    <row r="91" spans="1:15" s="155" customFormat="1" ht="14.3">
      <c r="A91" s="150">
        <v>1026.48</v>
      </c>
      <c r="B91" s="151">
        <v>4320</v>
      </c>
      <c r="C91" s="150">
        <v>6000</v>
      </c>
      <c r="D91" s="152">
        <v>6000</v>
      </c>
      <c r="E91" s="152">
        <v>6600</v>
      </c>
      <c r="F91" s="153">
        <f>SUM(A91:E91)</f>
        <v>23946.48</v>
      </c>
      <c r="G91" s="154"/>
      <c r="H91" s="154"/>
      <c r="I91" s="154"/>
    </row>
    <row r="92" spans="1:15" s="64" customFormat="1" ht="15.65">
      <c r="A92" s="156"/>
      <c r="B92" s="156"/>
      <c r="C92" s="157"/>
      <c r="D92" s="157"/>
      <c r="E92" s="157"/>
      <c r="F92" s="157"/>
      <c r="G92" s="141"/>
      <c r="H92" s="144"/>
      <c r="I92" s="144"/>
      <c r="J92" s="144"/>
    </row>
    <row r="93" spans="1:15" s="64" customFormat="1" ht="93.25" customHeight="1">
      <c r="A93" s="158" t="s">
        <v>109</v>
      </c>
      <c r="B93" s="158"/>
      <c r="C93" s="158"/>
      <c r="D93" s="158"/>
      <c r="E93" s="158"/>
      <c r="F93" s="158"/>
      <c r="G93" s="158"/>
      <c r="H93" s="158"/>
      <c r="I93" s="159"/>
      <c r="J93" s="159"/>
      <c r="K93" s="159"/>
      <c r="L93" s="159"/>
    </row>
    <row r="94" spans="1:15" ht="60.8" customHeight="1">
      <c r="A94" s="160" t="s">
        <v>110</v>
      </c>
      <c r="B94" s="160"/>
      <c r="C94" s="160"/>
      <c r="D94" s="160"/>
      <c r="E94" s="160"/>
      <c r="F94" s="160"/>
      <c r="G94" s="160"/>
      <c r="H94" s="160"/>
      <c r="I94" s="161"/>
      <c r="J94" s="161"/>
      <c r="K94" s="161"/>
      <c r="L94" s="161"/>
      <c r="M94" s="161"/>
      <c r="N94" s="161"/>
      <c r="O94" s="161"/>
    </row>
    <row r="95" spans="1:15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</row>
    <row r="96" spans="1:15" ht="14.3">
      <c r="A96" s="163" t="s">
        <v>111</v>
      </c>
      <c r="B96" s="163"/>
      <c r="C96" s="163"/>
      <c r="D96" s="163"/>
      <c r="E96" s="163"/>
      <c r="F96" s="163"/>
      <c r="G96" s="163"/>
      <c r="H96" s="163"/>
      <c r="I96" s="164"/>
      <c r="J96" s="165"/>
      <c r="K96" s="165"/>
      <c r="L96" s="165"/>
      <c r="M96" s="165"/>
      <c r="N96" s="165"/>
      <c r="O96" s="165"/>
    </row>
    <row r="97" spans="1:15" ht="14.3">
      <c r="A97" s="163" t="s">
        <v>112</v>
      </c>
      <c r="B97" s="163"/>
      <c r="C97" s="163"/>
      <c r="D97" s="163"/>
      <c r="E97" s="163"/>
      <c r="F97" s="163"/>
      <c r="G97" s="163"/>
      <c r="H97" s="163"/>
      <c r="I97" s="164"/>
      <c r="J97" s="165"/>
      <c r="K97" s="165"/>
      <c r="L97" s="165"/>
      <c r="M97" s="165"/>
      <c r="N97" s="165"/>
      <c r="O97" s="165"/>
    </row>
    <row r="98" spans="1:15" ht="13.6">
      <c r="A98" s="166" t="s">
        <v>113</v>
      </c>
      <c r="B98" s="166"/>
      <c r="C98" s="166"/>
      <c r="D98" s="166"/>
      <c r="E98" s="166"/>
      <c r="F98" s="166"/>
      <c r="G98" s="166"/>
      <c r="H98" s="166"/>
      <c r="I98" s="167"/>
      <c r="J98" s="167"/>
      <c r="K98" s="167"/>
      <c r="L98" s="167"/>
      <c r="M98" s="167"/>
      <c r="N98" s="167"/>
      <c r="O98" s="167"/>
    </row>
    <row r="99" spans="1:15" ht="14.3">
      <c r="A99" s="168" t="s">
        <v>114</v>
      </c>
      <c r="B99" s="168"/>
      <c r="C99" s="168"/>
      <c r="D99" s="168"/>
      <c r="E99" s="168"/>
      <c r="F99" s="168"/>
      <c r="G99" s="168"/>
      <c r="H99" s="168"/>
      <c r="I99" s="169"/>
      <c r="J99" s="170"/>
      <c r="K99" s="170"/>
      <c r="L99" s="170"/>
      <c r="M99" s="170"/>
      <c r="N99" s="170"/>
      <c r="O99" s="170"/>
    </row>
    <row r="100" spans="1:15" ht="14.3">
      <c r="A100" s="171" t="s">
        <v>115</v>
      </c>
      <c r="B100" s="171"/>
      <c r="C100" s="171"/>
      <c r="D100" s="171"/>
      <c r="E100" s="171"/>
      <c r="F100" s="171"/>
      <c r="G100" s="171"/>
      <c r="H100" s="171"/>
      <c r="I100" s="172"/>
      <c r="J100" s="173"/>
      <c r="K100" s="173"/>
      <c r="L100" s="173"/>
      <c r="M100" s="173"/>
      <c r="N100" s="173"/>
      <c r="O100" s="173"/>
    </row>
  </sheetData>
  <mergeCells count="50">
    <mergeCell ref="A94:H94"/>
    <mergeCell ref="A96:H96"/>
    <mergeCell ref="A97:H97"/>
    <mergeCell ref="A98:H98"/>
    <mergeCell ref="A99:H99"/>
    <mergeCell ref="A100:H100"/>
    <mergeCell ref="K72:Q72"/>
    <mergeCell ref="K74:V74"/>
    <mergeCell ref="A86:H86"/>
    <mergeCell ref="B87:H87"/>
    <mergeCell ref="A88:G88"/>
    <mergeCell ref="A93:H93"/>
    <mergeCell ref="A61:H61"/>
    <mergeCell ref="A63:H63"/>
    <mergeCell ref="A65:G65"/>
    <mergeCell ref="B66:G66"/>
    <mergeCell ref="K68:Q68"/>
    <mergeCell ref="B71:G71"/>
    <mergeCell ref="K71:Q71"/>
    <mergeCell ref="A49:H49"/>
    <mergeCell ref="A51:H51"/>
    <mergeCell ref="A53:B53"/>
    <mergeCell ref="C53:G53"/>
    <mergeCell ref="A54:B58"/>
    <mergeCell ref="C56:G56"/>
    <mergeCell ref="C58:G58"/>
    <mergeCell ref="C34:D34"/>
    <mergeCell ref="E34:F34"/>
    <mergeCell ref="A35:B35"/>
    <mergeCell ref="C35:G35"/>
    <mergeCell ref="A36:B47"/>
    <mergeCell ref="C43:G43"/>
    <mergeCell ref="H21:H23"/>
    <mergeCell ref="D24:E24"/>
    <mergeCell ref="A26:H26"/>
    <mergeCell ref="A28:H28"/>
    <mergeCell ref="A30:H30"/>
    <mergeCell ref="A33:H33"/>
    <mergeCell ref="B20:F20"/>
    <mergeCell ref="A21:B23"/>
    <mergeCell ref="C21:C23"/>
    <mergeCell ref="D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A98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69" orientation="portrait" verticalDpi="360" r:id="rId2"/>
  <headerFooter alignWithMargins="0"/>
  <rowBreaks count="1" manualBreakCount="1">
    <brk id="62" max="7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Мира 1</vt:lpstr>
      <vt:lpstr>'Мира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1379</cp:lastModifiedBy>
  <dcterms:created xsi:type="dcterms:W3CDTF">2020-04-07T08:02:07Z</dcterms:created>
  <dcterms:modified xsi:type="dcterms:W3CDTF">2020-04-07T08:02:43Z</dcterms:modified>
</cp:coreProperties>
</file>