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Мира 21" sheetId="1" r:id="rId1"/>
  </sheets>
  <definedNames>
    <definedName name="_xlnm.Print_Area" localSheetId="0">'Мира 21'!$A$1:$H$101</definedName>
  </definedNames>
  <calcPr calcId="124519"/>
</workbook>
</file>

<file path=xl/calcChain.xml><?xml version="1.0" encoding="utf-8"?>
<calcChain xmlns="http://schemas.openxmlformats.org/spreadsheetml/2006/main">
  <c r="H92" i="1"/>
  <c r="I68"/>
  <c r="H65"/>
  <c r="G24" s="1"/>
  <c r="H24" s="1"/>
  <c r="H57"/>
  <c r="H54"/>
  <c r="H53"/>
  <c r="H52"/>
  <c r="H45"/>
  <c r="H44"/>
  <c r="H43"/>
  <c r="H40"/>
  <c r="H39"/>
  <c r="H38"/>
  <c r="H37"/>
  <c r="H36"/>
  <c r="H41" s="1"/>
  <c r="F24"/>
</calcChain>
</file>

<file path=xl/sharedStrings.xml><?xml version="1.0" encoding="utf-8"?>
<sst xmlns="http://schemas.openxmlformats.org/spreadsheetml/2006/main" count="124" uniqueCount="119">
  <si>
    <t>Отчет ООО "Благоустроенный город"</t>
  </si>
  <si>
    <t xml:space="preserve"> об исполнении договора управления жилым домом №21 по ул.Мира.</t>
  </si>
  <si>
    <t xml:space="preserve">за период: 2019 г. </t>
  </si>
  <si>
    <t xml:space="preserve">Адрес дома - Мира 21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</si>
  <si>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</si>
  <si>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</si>
  <si>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- 14326,10 кв. м</t>
  </si>
  <si>
    <t>Общая площадь квартир -11395,20 кв.м.</t>
  </si>
  <si>
    <t>Количество этажей - 9</t>
  </si>
  <si>
    <t>в т.ч:</t>
  </si>
  <si>
    <t>Количество подъездов - 6</t>
  </si>
  <si>
    <t>Количество квартир - 216</t>
  </si>
  <si>
    <t xml:space="preserve"> - содержание </t>
  </si>
  <si>
    <t>10,99 руб/м²</t>
  </si>
  <si>
    <t>Площадь подъезда - 1532,4 кв. м</t>
  </si>
  <si>
    <t xml:space="preserve"> - текущий ремонт </t>
  </si>
  <si>
    <t>1,67 руб/м²</t>
  </si>
  <si>
    <t>Площадь подвала - 1461,4 кв. м</t>
  </si>
  <si>
    <t xml:space="preserve"> - содержание лифтов </t>
  </si>
  <si>
    <t>2,91 руб/м²</t>
  </si>
  <si>
    <t>Площадь кровли - 1751 кв. м</t>
  </si>
  <si>
    <t>Площадь газона - 470 кв. м</t>
  </si>
  <si>
    <t>В таблице №1 приведено движение денежных средств по статье содержание и текущий ремонт  по лицевому счету дома №21 по ул.Мира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</si>
  <si>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</si>
  <si>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</si>
  <si>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</si>
  <si>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</si>
  <si>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</si>
  <si>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</si>
  <si>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</si>
  <si>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</si>
  <si>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206157,68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</si>
  <si>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</si>
  <si>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</si>
  <si>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</si>
  <si>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</si>
  <si>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</si>
  <si>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</si>
  <si>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</si>
  <si>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</si>
  <si>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</si>
  <si>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д.21</t>
  </si>
  <si>
    <t>Замена светильников</t>
  </si>
  <si>
    <t>Ремонт кровли</t>
  </si>
  <si>
    <t>Установка скамейки, стальной ограды</t>
  </si>
  <si>
    <t>Смена вентилей,внутр.трубопроводов</t>
  </si>
  <si>
    <t>Установка окон</t>
  </si>
  <si>
    <t>Перечень  выполненных работ по программе энергосбержения</t>
  </si>
  <si>
    <t>Заделка межпанельных швов</t>
  </si>
  <si>
    <t>Смена вентилей,внутр.трубопроводов (материалы)</t>
  </si>
  <si>
    <t>В ходе плановых осмотров, а также на основании обращений собственников помещений жилого дома №21 по ул.Мира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</si>
  <si>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</si>
  <si>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</si>
  <si>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Перечень  выполненных работ</t>
  </si>
  <si>
    <t>Замена электрооборудования (эл.лампы)</t>
  </si>
  <si>
    <t>Общестроительные работы (установка сетки, замков)</t>
  </si>
  <si>
    <t>Окраска мусорных контейнеров,скамеек,дверей,малые формы</t>
  </si>
  <si>
    <t>Опиловка деревьев</t>
  </si>
  <si>
    <t>Окраска мусорных контейнеров,скамеек,дверей,малые формы (материалы)</t>
  </si>
  <si>
    <t>Промывка системы отопления и водоотведение</t>
  </si>
  <si>
    <t>Нормативная численность обслуживающего персонала  - 4,7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</si>
  <si>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</si>
  <si>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</si>
  <si>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</si>
  <si>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</si>
  <si>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</si>
  <si>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</si>
  <si>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</si>
  <si>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</si>
  <si>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</si>
  <si>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</si>
  <si>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</si>
  <si>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ремонт общестроительный, ремонт кровли</t>
  </si>
  <si>
    <t>установка окон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</si>
  <si>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</si>
  <si>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</si>
  <si>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</si>
  <si>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</si>
  <si>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</si>
  <si>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</si>
  <si>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</si>
  <si>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</si>
  <si>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</si>
  <si>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</si>
  <si>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</si>
  <si>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</si>
  <si>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</si>
  <si>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</si>
  <si>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</si>
  <si>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</si>
  <si>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</si>
  <si>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</si>
  <si>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</si>
  <si>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</si>
  <si>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</si>
  <si>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</si>
  <si>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</si>
  <si>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</si>
  <si>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</si>
  <si>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</si>
  <si>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</si>
  <si>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№21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</si>
  <si>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</si>
  <si>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</si>
  <si>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</si>
  <si>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</si>
  <si>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</si>
  <si>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</si>
  <si>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</si>
  <si>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</si>
  <si>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Аренда ООО"Гранит", Цыбульник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</si>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</sst>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22" fillId="2" borderId="0" xfId="1" applyFont="1" applyFill="1" applyBorder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5" fillId="2" borderId="14" xfId="1" applyFont="1" applyFill="1" applyBorder="1">
      <alignment horizontal="left"/>
    </xf>
    <xf numFmtId="0" fontId="5" fillId="2" borderId="15" xfId="1" applyFont="1" applyFill="1" applyBorder="1" applyAlignment="1"/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0" fontId="6" fillId="2" borderId="15" xfId="1" applyFont="1" applyFill="1" applyBorder="1" applyAlignment="1">
      <alignment horizontal="center" vertical="center"/>
    </xf>
    <xf numFmtId="0" fontId="24" fillId="2" borderId="0" xfId="1" applyFont="1" applyFill="1">
      <alignment horizontal="left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" fontId="7" fillId="2" borderId="5" xfId="0" applyNumberFormat="1" applyFont="1" applyFill="1" applyBorder="1"/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>
      <alignment horizontal="left"/>
    </xf>
    <xf numFmtId="0" fontId="5" fillId="2" borderId="0" xfId="1" applyFont="1" applyFill="1" applyBorder="1" applyAlignment="1"/>
    <xf numFmtId="0" fontId="17" fillId="2" borderId="0" xfId="1" applyFont="1" applyFill="1" applyBorder="1" applyAlignment="1">
      <alignment horizontal="center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5" fillId="2" borderId="5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1" fontId="5" fillId="0" borderId="5" xfId="1" applyNumberFormat="1" applyFont="1" applyFill="1" applyBorder="1" applyAlignment="1"/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2" borderId="0" xfId="0" applyFont="1" applyFill="1" applyBorder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topLeftCell="A52" zoomScaleSheetLayoutView="100" workbookViewId="0">
      <selection activeCell="H73" sqref="H73"/>
    </sheetView>
  </sheetViews>
  <sheetFormatPr defaultColWidth="9.125" defaultRowHeight="12.9"/>
  <cols>
    <col min="1" max="1" width="12.625" style="3" customWidth="1"/>
    <col min="2" max="2" width="11.875" style="3" customWidth="1"/>
    <col min="3" max="3" width="13.625" style="3" customWidth="1"/>
    <col min="4" max="4" width="13.25" style="3" customWidth="1"/>
    <col min="5" max="5" width="10.875" style="3" customWidth="1"/>
    <col min="6" max="6" width="15.375" style="3" customWidth="1"/>
    <col min="7" max="7" width="14.75" style="3" customWidth="1"/>
    <col min="8" max="8" width="19.12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30.2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3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5" customFormat="1" ht="13.6">
      <c r="A24" s="46"/>
      <c r="B24" s="47">
        <v>2111304.7200000002</v>
      </c>
      <c r="C24" s="48">
        <v>2105999.25</v>
      </c>
      <c r="D24" s="49">
        <v>102031.32</v>
      </c>
      <c r="E24" s="50"/>
      <c r="F24" s="51">
        <f>C24-B24</f>
        <v>-5305.4700000002049</v>
      </c>
      <c r="G24" s="51">
        <f>H65</f>
        <v>2276756.3743461529</v>
      </c>
      <c r="H24" s="52">
        <f>C24+D24-G24</f>
        <v>-68725.804346153047</v>
      </c>
      <c r="I24" s="53"/>
      <c r="J24" s="54"/>
    </row>
    <row r="25" spans="1:16" s="55" customFormat="1" ht="13.6">
      <c r="A25" s="56"/>
      <c r="B25" s="56"/>
      <c r="C25" s="56"/>
      <c r="D25" s="56"/>
      <c r="E25" s="56"/>
      <c r="F25" s="57"/>
      <c r="G25" s="57"/>
      <c r="H25" s="57"/>
      <c r="I25" s="53"/>
      <c r="J25" s="54"/>
    </row>
    <row r="26" spans="1:16" s="55" customFormat="1" ht="27.2" customHeight="1">
      <c r="A26" s="58" t="s">
        <v>31</v>
      </c>
      <c r="B26" s="58"/>
      <c r="C26" s="58"/>
      <c r="D26" s="58"/>
      <c r="E26" s="58"/>
      <c r="F26" s="58"/>
      <c r="G26" s="58"/>
      <c r="H26" s="58"/>
      <c r="I26" s="53"/>
      <c r="J26" s="54"/>
    </row>
    <row r="27" spans="1:16" ht="15.65">
      <c r="A27" s="59"/>
      <c r="B27" s="59"/>
      <c r="C27" s="59"/>
      <c r="D27" s="59"/>
      <c r="E27" s="59"/>
      <c r="F27" s="59"/>
      <c r="G27" s="59"/>
      <c r="H27" s="59"/>
      <c r="I27" s="60"/>
      <c r="J27" s="59"/>
      <c r="K27" s="16"/>
      <c r="L27" s="16"/>
      <c r="M27" s="16"/>
      <c r="N27" s="16"/>
      <c r="O27" s="16"/>
      <c r="P27" s="16"/>
    </row>
    <row r="28" spans="1:16" ht="13.6">
      <c r="A28" s="61" t="s">
        <v>32</v>
      </c>
      <c r="B28" s="61"/>
      <c r="C28" s="61"/>
      <c r="D28" s="61"/>
      <c r="E28" s="61"/>
      <c r="F28" s="61"/>
      <c r="G28" s="61"/>
      <c r="H28" s="61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2"/>
      <c r="H29" s="62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23" s="66" customFormat="1" ht="15.65">
      <c r="A33" s="64" t="s">
        <v>36</v>
      </c>
      <c r="B33" s="64"/>
      <c r="C33" s="64"/>
      <c r="D33" s="64"/>
      <c r="E33" s="64"/>
      <c r="F33" s="64"/>
      <c r="G33" s="64"/>
      <c r="H33" s="64"/>
      <c r="I33" s="65"/>
      <c r="J33" s="65"/>
    </row>
    <row r="34" spans="1:23" s="66" customFormat="1" ht="13.6">
      <c r="A34" s="67"/>
      <c r="B34" s="68"/>
      <c r="C34" s="69"/>
      <c r="D34" s="69"/>
      <c r="E34" s="70"/>
      <c r="F34" s="70"/>
      <c r="G34" s="68"/>
      <c r="H34" s="71" t="s">
        <v>37</v>
      </c>
      <c r="I34" s="71"/>
    </row>
    <row r="35" spans="1:23" s="66" customFormat="1" ht="15.65">
      <c r="A35" s="72" t="s">
        <v>38</v>
      </c>
      <c r="B35" s="73"/>
      <c r="C35" s="74" t="s">
        <v>39</v>
      </c>
      <c r="D35" s="75"/>
      <c r="E35" s="75"/>
      <c r="F35" s="75"/>
      <c r="G35" s="76"/>
      <c r="H35" s="77" t="s">
        <v>40</v>
      </c>
      <c r="L35" s="78"/>
      <c r="M35" s="78"/>
      <c r="N35" s="78"/>
      <c r="O35" s="78"/>
      <c r="P35" s="78"/>
      <c r="Q35" s="78"/>
      <c r="R35" s="78"/>
    </row>
    <row r="36" spans="1:23" s="66" customFormat="1" ht="14.95" customHeight="1">
      <c r="A36" s="79" t="s">
        <v>41</v>
      </c>
      <c r="B36" s="80"/>
      <c r="C36" s="81" t="s">
        <v>42</v>
      </c>
      <c r="D36" s="82"/>
      <c r="E36" s="82"/>
      <c r="F36" s="82"/>
      <c r="G36" s="82"/>
      <c r="H36" s="83">
        <f>3239+1986</f>
        <v>5225</v>
      </c>
      <c r="L36" s="78"/>
      <c r="M36" s="78"/>
      <c r="N36" s="78"/>
      <c r="O36" s="78"/>
      <c r="P36" s="78"/>
      <c r="Q36" s="78"/>
      <c r="R36" s="78"/>
    </row>
    <row r="37" spans="1:23" s="66" customFormat="1" ht="14.95" customHeight="1">
      <c r="A37" s="79"/>
      <c r="B37" s="80"/>
      <c r="C37" s="81" t="s">
        <v>43</v>
      </c>
      <c r="D37" s="82"/>
      <c r="E37" s="82"/>
      <c r="F37" s="82"/>
      <c r="G37" s="82"/>
      <c r="H37" s="83">
        <f>28874+4381</f>
        <v>33255</v>
      </c>
      <c r="L37" s="78"/>
      <c r="M37" s="78"/>
      <c r="N37" s="78"/>
      <c r="O37" s="78"/>
      <c r="P37" s="78"/>
      <c r="Q37" s="78"/>
      <c r="R37" s="78"/>
    </row>
    <row r="38" spans="1:23" s="66" customFormat="1" ht="14.95" customHeight="1">
      <c r="A38" s="79"/>
      <c r="B38" s="80"/>
      <c r="C38" s="81" t="s">
        <v>44</v>
      </c>
      <c r="D38" s="84"/>
      <c r="E38" s="82"/>
      <c r="F38" s="82"/>
      <c r="G38" s="85"/>
      <c r="H38" s="83">
        <f>18015</f>
        <v>18015</v>
      </c>
      <c r="L38" s="78"/>
      <c r="M38" s="78"/>
      <c r="N38" s="78"/>
      <c r="O38" s="78"/>
      <c r="P38" s="78"/>
      <c r="Q38" s="78"/>
      <c r="R38" s="78"/>
    </row>
    <row r="39" spans="1:23" s="66" customFormat="1" ht="14.95" customHeight="1">
      <c r="A39" s="79"/>
      <c r="B39" s="80"/>
      <c r="C39" s="81" t="s">
        <v>45</v>
      </c>
      <c r="D39" s="82"/>
      <c r="E39" s="82"/>
      <c r="F39" s="82"/>
      <c r="G39" s="85"/>
      <c r="H39" s="83">
        <f>48453+26495+14893+4014+6222+2915</f>
        <v>102992</v>
      </c>
      <c r="L39" s="78"/>
      <c r="M39" s="78"/>
      <c r="N39" s="78"/>
      <c r="O39" s="78"/>
      <c r="P39" s="78"/>
      <c r="Q39" s="78"/>
      <c r="R39" s="78"/>
    </row>
    <row r="40" spans="1:23" s="66" customFormat="1" ht="14.95" customHeight="1">
      <c r="A40" s="79"/>
      <c r="B40" s="80"/>
      <c r="C40" s="81" t="s">
        <v>46</v>
      </c>
      <c r="D40" s="82"/>
      <c r="E40" s="82"/>
      <c r="F40" s="82"/>
      <c r="G40" s="82"/>
      <c r="H40" s="83">
        <f>85362+85362</f>
        <v>170724</v>
      </c>
      <c r="L40" s="78"/>
      <c r="M40" s="78"/>
      <c r="N40" s="78"/>
      <c r="O40" s="78"/>
      <c r="P40" s="78"/>
      <c r="Q40" s="78"/>
      <c r="R40" s="78"/>
    </row>
    <row r="41" spans="1:23" s="66" customFormat="1" ht="14.3">
      <c r="A41" s="79"/>
      <c r="B41" s="80"/>
      <c r="C41" s="86"/>
      <c r="D41" s="87"/>
      <c r="E41" s="87"/>
      <c r="F41" s="87"/>
      <c r="G41" s="87"/>
      <c r="H41" s="88">
        <f>SUM(H36:H40)</f>
        <v>330211</v>
      </c>
      <c r="K41" s="89"/>
      <c r="L41" s="78"/>
      <c r="M41" s="78"/>
      <c r="N41" s="78"/>
      <c r="O41" s="78"/>
      <c r="P41" s="78"/>
      <c r="Q41" s="78"/>
      <c r="R41" s="78"/>
    </row>
    <row r="42" spans="1:23" s="66" customFormat="1" ht="14.3">
      <c r="A42" s="79"/>
      <c r="B42" s="80"/>
      <c r="C42" s="72" t="s">
        <v>47</v>
      </c>
      <c r="D42" s="73"/>
      <c r="E42" s="73"/>
      <c r="F42" s="73"/>
      <c r="G42" s="90"/>
      <c r="H42" s="88"/>
    </row>
    <row r="43" spans="1:23" s="66" customFormat="1" ht="14.3">
      <c r="A43" s="79"/>
      <c r="B43" s="80"/>
      <c r="C43" s="81" t="s">
        <v>48</v>
      </c>
      <c r="D43" s="87"/>
      <c r="E43" s="87"/>
      <c r="F43" s="87"/>
      <c r="G43" s="87"/>
      <c r="H43" s="83">
        <f>59520+14080</f>
        <v>73600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s="66" customFormat="1" ht="14.95" customHeight="1">
      <c r="A44" s="79"/>
      <c r="B44" s="80"/>
      <c r="C44" s="81" t="s">
        <v>42</v>
      </c>
      <c r="D44" s="87"/>
      <c r="E44" s="87"/>
      <c r="F44" s="87"/>
      <c r="G44" s="87"/>
      <c r="H44" s="83">
        <f>2757</f>
        <v>2757</v>
      </c>
    </row>
    <row r="45" spans="1:23" s="66" customFormat="1" ht="14.3">
      <c r="A45" s="92"/>
      <c r="B45" s="93"/>
      <c r="C45" s="81" t="s">
        <v>49</v>
      </c>
      <c r="D45" s="87"/>
      <c r="E45" s="87"/>
      <c r="F45" s="87"/>
      <c r="G45" s="87"/>
      <c r="H45" s="83">
        <f>8302+2828</f>
        <v>11130</v>
      </c>
    </row>
    <row r="46" spans="1:23">
      <c r="A46" s="94"/>
      <c r="B46" s="94"/>
      <c r="C46" s="94"/>
      <c r="D46" s="94"/>
      <c r="E46" s="95"/>
      <c r="F46" s="95"/>
      <c r="G46" s="95"/>
      <c r="H46" s="95"/>
      <c r="I46" s="95"/>
      <c r="J46" s="95"/>
    </row>
    <row r="47" spans="1:23" ht="42.8" customHeight="1">
      <c r="A47" s="15" t="s">
        <v>50</v>
      </c>
      <c r="B47" s="15"/>
      <c r="C47" s="15"/>
      <c r="D47" s="15"/>
      <c r="E47" s="15"/>
      <c r="F47" s="15"/>
      <c r="G47" s="15"/>
      <c r="H47" s="15"/>
      <c r="I47" s="9"/>
      <c r="J47" s="9"/>
    </row>
    <row r="48" spans="1:23">
      <c r="A48" s="94"/>
      <c r="B48" s="94"/>
      <c r="C48" s="94"/>
      <c r="D48" s="94"/>
      <c r="E48" s="95"/>
      <c r="F48" s="95"/>
      <c r="G48" s="95"/>
      <c r="H48" s="95"/>
      <c r="I48" s="95"/>
      <c r="J48" s="95"/>
    </row>
    <row r="49" spans="1:16" ht="32.950000000000003" customHeight="1">
      <c r="A49" s="96" t="s">
        <v>51</v>
      </c>
      <c r="B49" s="96"/>
      <c r="C49" s="96"/>
      <c r="D49" s="96"/>
      <c r="E49" s="96"/>
      <c r="F49" s="96"/>
      <c r="G49" s="96"/>
      <c r="H49" s="96"/>
      <c r="I49" s="97"/>
      <c r="J49" s="97"/>
      <c r="K49" s="19"/>
      <c r="L49" s="19"/>
      <c r="M49" s="19"/>
      <c r="N49" s="19"/>
      <c r="O49" s="19"/>
      <c r="P49" s="19"/>
    </row>
    <row r="50" spans="1:16" ht="15.65">
      <c r="A50" s="98"/>
      <c r="B50" s="98"/>
      <c r="C50" s="98"/>
      <c r="D50" s="98"/>
      <c r="E50" s="98"/>
      <c r="F50" s="98"/>
      <c r="G50" s="98"/>
      <c r="H50" s="99" t="s">
        <v>52</v>
      </c>
      <c r="J50" s="98"/>
      <c r="M50" s="98"/>
      <c r="N50" s="98"/>
      <c r="O50" s="98"/>
      <c r="P50" s="98"/>
    </row>
    <row r="51" spans="1:16" ht="15.65">
      <c r="A51" s="74" t="s">
        <v>38</v>
      </c>
      <c r="B51" s="76"/>
      <c r="C51" s="74" t="s">
        <v>53</v>
      </c>
      <c r="D51" s="75"/>
      <c r="E51" s="75"/>
      <c r="F51" s="75"/>
      <c r="G51" s="76"/>
      <c r="H51" s="77" t="s">
        <v>40</v>
      </c>
      <c r="I51" s="98"/>
      <c r="J51" s="98"/>
      <c r="K51" s="98"/>
      <c r="L51" s="98"/>
    </row>
    <row r="52" spans="1:16" ht="14.95" customHeight="1">
      <c r="A52" s="100" t="s">
        <v>41</v>
      </c>
      <c r="B52" s="101"/>
      <c r="C52" s="102" t="s">
        <v>54</v>
      </c>
      <c r="D52" s="103"/>
      <c r="E52" s="103"/>
      <c r="F52" s="103"/>
      <c r="G52" s="104"/>
      <c r="H52" s="83">
        <f>3320+5537</f>
        <v>8857</v>
      </c>
      <c r="I52" s="98"/>
      <c r="J52" s="98"/>
      <c r="K52" s="98"/>
      <c r="L52" s="98"/>
    </row>
    <row r="53" spans="1:16" ht="14.95" customHeight="1">
      <c r="A53" s="79"/>
      <c r="B53" s="80"/>
      <c r="C53" s="105" t="s">
        <v>55</v>
      </c>
      <c r="D53" s="106"/>
      <c r="E53" s="106"/>
      <c r="F53" s="106"/>
      <c r="G53" s="107"/>
      <c r="H53" s="83">
        <f>887+3298</f>
        <v>4185</v>
      </c>
      <c r="I53" s="98"/>
      <c r="J53" s="98"/>
      <c r="K53" s="98"/>
      <c r="L53" s="98"/>
    </row>
    <row r="54" spans="1:16" ht="14.95" customHeight="1">
      <c r="A54" s="79"/>
      <c r="B54" s="80"/>
      <c r="C54" s="105" t="s">
        <v>56</v>
      </c>
      <c r="D54" s="106"/>
      <c r="E54" s="106"/>
      <c r="F54" s="106"/>
      <c r="G54" s="107"/>
      <c r="H54" s="83">
        <f>10887</f>
        <v>10887</v>
      </c>
      <c r="I54" s="98"/>
      <c r="J54" s="98"/>
      <c r="K54" s="98"/>
      <c r="L54" s="98"/>
    </row>
    <row r="55" spans="1:16" ht="14.95" customHeight="1">
      <c r="A55" s="79"/>
      <c r="B55" s="80"/>
      <c r="C55" s="81" t="s">
        <v>57</v>
      </c>
      <c r="D55" s="108"/>
      <c r="E55" s="108"/>
      <c r="F55" s="108"/>
      <c r="G55" s="109"/>
      <c r="H55" s="83">
        <v>18286</v>
      </c>
      <c r="I55" s="98"/>
      <c r="J55" s="98"/>
      <c r="K55" s="98"/>
      <c r="L55" s="98"/>
    </row>
    <row r="56" spans="1:16" ht="15.65">
      <c r="A56" s="79"/>
      <c r="B56" s="80"/>
      <c r="C56" s="110" t="s">
        <v>47</v>
      </c>
      <c r="D56" s="110"/>
      <c r="E56" s="110"/>
      <c r="F56" s="110"/>
      <c r="G56" s="111"/>
      <c r="H56" s="83"/>
      <c r="I56" s="98"/>
      <c r="J56" s="98"/>
      <c r="K56" s="98"/>
      <c r="L56" s="98"/>
    </row>
    <row r="57" spans="1:16" ht="15.65">
      <c r="A57" s="79"/>
      <c r="B57" s="80"/>
      <c r="C57" s="105" t="s">
        <v>58</v>
      </c>
      <c r="D57" s="106"/>
      <c r="E57" s="106"/>
      <c r="F57" s="106"/>
      <c r="G57" s="107"/>
      <c r="H57" s="83">
        <f>2570</f>
        <v>2570</v>
      </c>
      <c r="I57" s="98"/>
      <c r="J57" s="98"/>
      <c r="K57" s="98"/>
      <c r="L57" s="98"/>
    </row>
    <row r="58" spans="1:16" ht="13.6">
      <c r="A58" s="92"/>
      <c r="B58" s="93"/>
      <c r="C58" s="105" t="s">
        <v>59</v>
      </c>
      <c r="D58" s="106"/>
      <c r="E58" s="106"/>
      <c r="F58" s="106"/>
      <c r="G58" s="107"/>
      <c r="H58" s="112">
        <v>11832</v>
      </c>
      <c r="I58" s="95"/>
      <c r="J58" s="95"/>
    </row>
    <row r="59" spans="1:16" ht="14.3">
      <c r="A59" s="113"/>
      <c r="B59" s="113"/>
      <c r="C59" s="114"/>
      <c r="D59" s="114"/>
      <c r="E59" s="115"/>
      <c r="F59" s="115"/>
      <c r="G59" s="115"/>
      <c r="H59" s="116"/>
      <c r="I59" s="95"/>
      <c r="J59" s="95"/>
    </row>
    <row r="60" spans="1:16">
      <c r="A60" s="78" t="s">
        <v>60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6" ht="18" customHeight="1">
      <c r="A61" s="117" t="s">
        <v>61</v>
      </c>
      <c r="B61" s="117"/>
      <c r="C61" s="117"/>
      <c r="D61" s="117"/>
      <c r="E61" s="117"/>
      <c r="F61" s="117"/>
      <c r="G61" s="117"/>
      <c r="H61" s="117"/>
      <c r="I61" s="118"/>
      <c r="J61" s="118"/>
    </row>
    <row r="62" spans="1:16" ht="12.2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16" ht="15.65">
      <c r="A63" s="119" t="s">
        <v>62</v>
      </c>
      <c r="B63" s="119"/>
      <c r="C63" s="119"/>
      <c r="D63" s="119"/>
      <c r="E63" s="119"/>
      <c r="F63" s="119"/>
      <c r="G63" s="119"/>
      <c r="H63" s="119"/>
      <c r="I63" s="19"/>
      <c r="J63" s="19"/>
    </row>
    <row r="64" spans="1:16" ht="15.65">
      <c r="A64" s="120"/>
      <c r="B64" s="120"/>
      <c r="C64" s="120"/>
      <c r="D64" s="120"/>
      <c r="E64" s="120"/>
      <c r="F64" s="120"/>
      <c r="G64" s="120"/>
      <c r="H64" s="99" t="s">
        <v>63</v>
      </c>
      <c r="J64" s="120"/>
    </row>
    <row r="65" spans="1:22" ht="15.65">
      <c r="A65" s="121" t="s">
        <v>64</v>
      </c>
      <c r="B65" s="121"/>
      <c r="C65" s="121"/>
      <c r="D65" s="121"/>
      <c r="E65" s="121"/>
      <c r="F65" s="121"/>
      <c r="G65" s="122"/>
      <c r="H65" s="123">
        <f>SUM(H74:H85)+H67+H73</f>
        <v>2276756.3743461529</v>
      </c>
      <c r="I65" s="124"/>
      <c r="J65" s="124"/>
    </row>
    <row r="66" spans="1:22" ht="15.65">
      <c r="A66" s="125" t="s">
        <v>65</v>
      </c>
      <c r="B66" s="126" t="s">
        <v>66</v>
      </c>
      <c r="C66" s="127"/>
      <c r="D66" s="127"/>
      <c r="E66" s="127"/>
      <c r="F66" s="127"/>
      <c r="G66" s="128"/>
      <c r="H66" s="129" t="s">
        <v>67</v>
      </c>
      <c r="I66" s="60"/>
      <c r="K66" s="78"/>
      <c r="L66" s="78"/>
      <c r="M66" s="78"/>
      <c r="N66" s="78"/>
      <c r="O66" s="78"/>
      <c r="P66" s="78"/>
      <c r="Q66" s="78"/>
    </row>
    <row r="67" spans="1:22" ht="15.65">
      <c r="A67" s="130" t="s">
        <v>68</v>
      </c>
      <c r="B67" s="81" t="s">
        <v>69</v>
      </c>
      <c r="C67" s="82"/>
      <c r="D67" s="82"/>
      <c r="E67" s="82"/>
      <c r="F67" s="82"/>
      <c r="G67" s="82"/>
      <c r="H67" s="131">
        <v>327911.97515928291</v>
      </c>
      <c r="I67" s="59"/>
      <c r="K67" s="132"/>
      <c r="L67" s="78"/>
      <c r="M67" s="78"/>
      <c r="N67" s="78"/>
      <c r="O67" s="78"/>
      <c r="P67" s="78"/>
      <c r="Q67" s="78"/>
    </row>
    <row r="68" spans="1:22" ht="15.65">
      <c r="A68" s="130"/>
      <c r="B68" s="81" t="s">
        <v>70</v>
      </c>
      <c r="C68" s="82"/>
      <c r="D68" s="82"/>
      <c r="E68" s="82"/>
      <c r="F68" s="82"/>
      <c r="G68" s="82"/>
      <c r="H68" s="133">
        <v>12418</v>
      </c>
      <c r="I68" s="134">
        <f>SUM(H68:H71)</f>
        <v>257533</v>
      </c>
      <c r="K68" s="78"/>
      <c r="L68" s="78"/>
      <c r="M68" s="78"/>
      <c r="N68" s="78"/>
      <c r="O68" s="78"/>
      <c r="P68" s="78"/>
      <c r="Q68" s="78"/>
    </row>
    <row r="69" spans="1:22" ht="15.65">
      <c r="A69" s="130"/>
      <c r="B69" s="81" t="s">
        <v>71</v>
      </c>
      <c r="C69" s="82"/>
      <c r="D69" s="82"/>
      <c r="E69" s="82"/>
      <c r="F69" s="82"/>
      <c r="G69" s="82"/>
      <c r="H69" s="133">
        <v>36788</v>
      </c>
      <c r="I69" s="59"/>
      <c r="K69" s="78"/>
      <c r="L69" s="78"/>
      <c r="M69" s="78"/>
      <c r="N69" s="78"/>
      <c r="O69" s="78"/>
      <c r="P69" s="78"/>
      <c r="Q69" s="78"/>
    </row>
    <row r="70" spans="1:22" ht="15.65">
      <c r="A70" s="130"/>
      <c r="B70" s="81" t="s">
        <v>72</v>
      </c>
      <c r="C70" s="82"/>
      <c r="D70" s="82"/>
      <c r="E70" s="82"/>
      <c r="F70" s="82"/>
      <c r="G70" s="82"/>
      <c r="H70" s="133">
        <v>37603</v>
      </c>
      <c r="I70" s="59"/>
      <c r="K70" s="78"/>
      <c r="L70" s="78"/>
      <c r="M70" s="78"/>
      <c r="N70" s="78"/>
      <c r="O70" s="78"/>
      <c r="P70" s="78"/>
      <c r="Q70" s="78"/>
    </row>
    <row r="71" spans="1:22" ht="15.65">
      <c r="A71" s="130"/>
      <c r="B71" s="81" t="s">
        <v>73</v>
      </c>
      <c r="C71" s="82"/>
      <c r="D71" s="82"/>
      <c r="E71" s="82"/>
      <c r="F71" s="82"/>
      <c r="G71" s="82"/>
      <c r="H71" s="135">
        <v>170724</v>
      </c>
      <c r="I71" s="59"/>
      <c r="K71" s="78"/>
      <c r="L71" s="78"/>
      <c r="M71" s="78"/>
      <c r="N71" s="78"/>
      <c r="O71" s="78"/>
      <c r="P71" s="78"/>
      <c r="Q71" s="78"/>
    </row>
    <row r="72" spans="1:22" ht="49.6" customHeight="1">
      <c r="A72" s="130"/>
      <c r="B72" s="136" t="s">
        <v>74</v>
      </c>
      <c r="C72" s="137"/>
      <c r="D72" s="137"/>
      <c r="E72" s="137"/>
      <c r="F72" s="137"/>
      <c r="G72" s="137"/>
      <c r="H72" s="133">
        <v>70378.975159282913</v>
      </c>
      <c r="I72" s="59"/>
      <c r="K72" s="78"/>
      <c r="L72" s="78"/>
      <c r="M72" s="78"/>
      <c r="N72" s="78"/>
      <c r="O72" s="78"/>
      <c r="P72" s="78"/>
      <c r="Q72" s="78"/>
    </row>
    <row r="73" spans="1:22" ht="15.65">
      <c r="A73" s="130" t="s">
        <v>75</v>
      </c>
      <c r="B73" s="81" t="s">
        <v>76</v>
      </c>
      <c r="C73" s="82"/>
      <c r="D73" s="82"/>
      <c r="E73" s="82"/>
      <c r="F73" s="82"/>
      <c r="G73" s="82"/>
      <c r="H73" s="133">
        <v>28759</v>
      </c>
      <c r="I73" s="59"/>
      <c r="K73" s="78"/>
      <c r="L73" s="78"/>
      <c r="M73" s="78"/>
      <c r="N73" s="78"/>
      <c r="O73" s="78"/>
      <c r="P73" s="78"/>
      <c r="Q73" s="78"/>
    </row>
    <row r="74" spans="1:22" ht="15.65">
      <c r="A74" s="130" t="s">
        <v>77</v>
      </c>
      <c r="B74" s="138" t="s">
        <v>78</v>
      </c>
      <c r="C74" s="82"/>
      <c r="D74" s="82"/>
      <c r="E74" s="82"/>
      <c r="F74" s="82"/>
      <c r="G74" s="82"/>
      <c r="H74" s="133">
        <v>18654.387503138329</v>
      </c>
      <c r="I74" s="59"/>
      <c r="K74" s="78"/>
      <c r="L74" s="78"/>
      <c r="M74" s="78"/>
      <c r="N74" s="78"/>
      <c r="O74" s="78"/>
      <c r="P74" s="78"/>
      <c r="Q74" s="78"/>
    </row>
    <row r="75" spans="1:22" ht="13.6">
      <c r="A75" s="130" t="s">
        <v>79</v>
      </c>
      <c r="B75" s="81" t="s">
        <v>80</v>
      </c>
      <c r="C75" s="82"/>
      <c r="D75" s="82"/>
      <c r="E75" s="82"/>
      <c r="F75" s="82"/>
      <c r="G75" s="82"/>
      <c r="H75" s="133">
        <v>89849.960654622002</v>
      </c>
      <c r="I75" s="139"/>
      <c r="J75" s="139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</row>
    <row r="76" spans="1:22" ht="13.6">
      <c r="A76" s="130" t="s">
        <v>81</v>
      </c>
      <c r="B76" s="81" t="s">
        <v>82</v>
      </c>
      <c r="C76" s="82"/>
      <c r="D76" s="82"/>
      <c r="E76" s="82"/>
      <c r="F76" s="82"/>
      <c r="G76" s="82"/>
      <c r="H76" s="133">
        <v>15396.066934769267</v>
      </c>
      <c r="I76" s="139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2" ht="15.65">
      <c r="A77" s="130" t="s">
        <v>83</v>
      </c>
      <c r="B77" s="141" t="s">
        <v>84</v>
      </c>
      <c r="C77" s="82"/>
      <c r="D77" s="82"/>
      <c r="E77" s="82"/>
      <c r="F77" s="82"/>
      <c r="G77" s="82"/>
      <c r="H77" s="133">
        <v>134612.68690096829</v>
      </c>
      <c r="I77" s="59"/>
      <c r="M77" s="78"/>
      <c r="N77" s="78"/>
      <c r="O77" s="78"/>
      <c r="P77" s="78"/>
      <c r="Q77" s="78"/>
      <c r="R77" s="78"/>
    </row>
    <row r="78" spans="1:22" ht="15.65">
      <c r="A78" s="130" t="s">
        <v>85</v>
      </c>
      <c r="B78" s="81" t="s">
        <v>86</v>
      </c>
      <c r="C78" s="82"/>
      <c r="D78" s="82"/>
      <c r="E78" s="82"/>
      <c r="F78" s="82"/>
      <c r="G78" s="82"/>
      <c r="H78" s="133">
        <v>343701.98212608183</v>
      </c>
      <c r="I78" s="59"/>
      <c r="M78" s="78"/>
      <c r="N78" s="78"/>
      <c r="O78" s="78"/>
      <c r="P78" s="78"/>
      <c r="Q78" s="78"/>
      <c r="R78" s="78"/>
    </row>
    <row r="79" spans="1:22" ht="15.65">
      <c r="A79" s="130" t="s">
        <v>87</v>
      </c>
      <c r="B79" s="81" t="s">
        <v>88</v>
      </c>
      <c r="C79" s="82"/>
      <c r="D79" s="82"/>
      <c r="E79" s="82"/>
      <c r="F79" s="82"/>
      <c r="G79" s="82"/>
      <c r="H79" s="133">
        <v>26287.557397516677</v>
      </c>
      <c r="I79" s="59"/>
      <c r="M79" s="78"/>
      <c r="N79" s="78"/>
      <c r="O79" s="78"/>
      <c r="P79" s="78"/>
      <c r="Q79" s="78"/>
      <c r="R79" s="78"/>
    </row>
    <row r="80" spans="1:22" ht="15.65">
      <c r="A80" s="130" t="s">
        <v>89</v>
      </c>
      <c r="B80" s="81" t="s">
        <v>90</v>
      </c>
      <c r="C80" s="82"/>
      <c r="D80" s="82"/>
      <c r="E80" s="82"/>
      <c r="F80" s="82"/>
      <c r="G80" s="82"/>
      <c r="H80" s="133">
        <v>34022.498735257046</v>
      </c>
      <c r="I80" s="59"/>
      <c r="M80" s="78"/>
      <c r="N80" s="78"/>
      <c r="O80" s="78"/>
      <c r="P80" s="78"/>
      <c r="Q80" s="78"/>
      <c r="R80" s="78"/>
    </row>
    <row r="81" spans="1:18" ht="15.65">
      <c r="A81" s="130" t="s">
        <v>91</v>
      </c>
      <c r="B81" s="81" t="s">
        <v>92</v>
      </c>
      <c r="C81" s="82"/>
      <c r="D81" s="82"/>
      <c r="E81" s="82"/>
      <c r="F81" s="82"/>
      <c r="G81" s="82"/>
      <c r="H81" s="133">
        <v>24489.740334599741</v>
      </c>
      <c r="I81" s="59"/>
      <c r="M81" s="78"/>
      <c r="N81" s="78"/>
      <c r="O81" s="78"/>
      <c r="P81" s="78"/>
      <c r="Q81" s="78"/>
      <c r="R81" s="78"/>
    </row>
    <row r="82" spans="1:18" ht="15.65">
      <c r="A82" s="130" t="s">
        <v>93</v>
      </c>
      <c r="B82" s="81" t="s">
        <v>94</v>
      </c>
      <c r="C82" s="82"/>
      <c r="D82" s="82"/>
      <c r="E82" s="82"/>
      <c r="F82" s="82"/>
      <c r="G82" s="82"/>
      <c r="H82" s="133">
        <v>895849.3889095505</v>
      </c>
      <c r="I82" s="59"/>
      <c r="M82" s="78"/>
      <c r="N82" s="78"/>
      <c r="O82" s="78"/>
      <c r="P82" s="78"/>
      <c r="Q82" s="78"/>
      <c r="R82" s="78"/>
    </row>
    <row r="83" spans="1:18" ht="15.65">
      <c r="A83" s="130" t="s">
        <v>95</v>
      </c>
      <c r="B83" s="81" t="s">
        <v>96</v>
      </c>
      <c r="C83" s="82"/>
      <c r="D83" s="82"/>
      <c r="E83" s="82"/>
      <c r="F83" s="82"/>
      <c r="G83" s="82"/>
      <c r="H83" s="133">
        <v>273709.51545068424</v>
      </c>
      <c r="I83" s="59"/>
      <c r="M83" s="78"/>
      <c r="N83" s="78"/>
      <c r="O83" s="78"/>
      <c r="P83" s="78"/>
      <c r="Q83" s="78"/>
      <c r="R83" s="78"/>
    </row>
    <row r="84" spans="1:18" ht="15.65">
      <c r="A84" s="130" t="s">
        <v>97</v>
      </c>
      <c r="B84" s="81" t="s">
        <v>98</v>
      </c>
      <c r="C84" s="82"/>
      <c r="D84" s="82"/>
      <c r="E84" s="82"/>
      <c r="F84" s="82"/>
      <c r="G84" s="82"/>
      <c r="H84" s="133">
        <v>25390.315759327772</v>
      </c>
      <c r="I84" s="59"/>
      <c r="M84" s="78"/>
      <c r="N84" s="78"/>
      <c r="O84" s="78"/>
      <c r="P84" s="78"/>
      <c r="Q84" s="78"/>
      <c r="R84" s="78"/>
    </row>
    <row r="85" spans="1:18" ht="15.65">
      <c r="A85" s="130" t="s">
        <v>99</v>
      </c>
      <c r="B85" s="81" t="s">
        <v>100</v>
      </c>
      <c r="C85" s="82"/>
      <c r="D85" s="82"/>
      <c r="E85" s="82"/>
      <c r="F85" s="82"/>
      <c r="G85" s="82"/>
      <c r="H85" s="133">
        <v>38121.298480354191</v>
      </c>
      <c r="I85" s="59"/>
    </row>
    <row r="86" spans="1:18">
      <c r="A86" s="142"/>
      <c r="B86" s="142"/>
      <c r="C86" s="142"/>
      <c r="D86" s="142"/>
      <c r="E86" s="142"/>
      <c r="F86" s="142"/>
      <c r="G86" s="142"/>
      <c r="H86" s="143"/>
      <c r="I86" s="139"/>
      <c r="J86" s="139"/>
    </row>
    <row r="87" spans="1:18" s="66" customFormat="1" ht="26.35" customHeight="1">
      <c r="A87" s="144" t="s">
        <v>101</v>
      </c>
      <c r="B87" s="144"/>
      <c r="C87" s="144"/>
      <c r="D87" s="144"/>
      <c r="E87" s="144"/>
      <c r="F87" s="144"/>
      <c r="G87" s="144"/>
      <c r="H87" s="144"/>
      <c r="I87" s="145"/>
      <c r="J87" s="145"/>
      <c r="K87" s="146"/>
    </row>
    <row r="88" spans="1:18" s="66" customFormat="1">
      <c r="A88" s="147"/>
      <c r="B88" s="148"/>
      <c r="C88" s="148"/>
      <c r="D88" s="148"/>
      <c r="E88" s="148"/>
      <c r="F88" s="148"/>
      <c r="G88" s="148"/>
      <c r="H88" s="148"/>
      <c r="I88" s="149"/>
      <c r="J88" s="149"/>
    </row>
    <row r="89" spans="1:18" s="66" customFormat="1" ht="15.65">
      <c r="A89" s="64" t="s">
        <v>102</v>
      </c>
      <c r="B89" s="64"/>
      <c r="C89" s="64"/>
      <c r="D89" s="64"/>
      <c r="E89" s="64"/>
      <c r="F89" s="64"/>
      <c r="G89" s="64"/>
      <c r="H89" s="65"/>
      <c r="I89" s="147"/>
    </row>
    <row r="90" spans="1:18" s="66" customFormat="1" ht="15.65">
      <c r="A90" s="60"/>
      <c r="B90" s="60"/>
      <c r="C90" s="60"/>
      <c r="D90" s="60"/>
      <c r="E90" s="65"/>
      <c r="F90" s="146"/>
      <c r="H90" s="150" t="s">
        <v>103</v>
      </c>
      <c r="I90" s="149"/>
    </row>
    <row r="91" spans="1:18" s="156" customFormat="1" ht="41.3" customHeight="1">
      <c r="A91" s="151" t="s">
        <v>104</v>
      </c>
      <c r="B91" s="151" t="s">
        <v>105</v>
      </c>
      <c r="C91" s="152" t="s">
        <v>106</v>
      </c>
      <c r="D91" s="152" t="s">
        <v>107</v>
      </c>
      <c r="E91" s="153" t="s">
        <v>108</v>
      </c>
      <c r="F91" s="153" t="s">
        <v>109</v>
      </c>
      <c r="G91" s="154" t="s">
        <v>110</v>
      </c>
      <c r="H91" s="155" t="s">
        <v>111</v>
      </c>
      <c r="K91" s="115"/>
    </row>
    <row r="92" spans="1:18" s="156" customFormat="1" ht="14.3">
      <c r="A92" s="157">
        <v>3079.32</v>
      </c>
      <c r="B92" s="158">
        <v>12960</v>
      </c>
      <c r="C92" s="159">
        <v>12960</v>
      </c>
      <c r="D92" s="157">
        <v>12000</v>
      </c>
      <c r="E92" s="159">
        <v>12000</v>
      </c>
      <c r="F92" s="159">
        <v>16800</v>
      </c>
      <c r="G92" s="159">
        <v>32400</v>
      </c>
      <c r="H92" s="160">
        <f>SUM(A92:G92)</f>
        <v>102199.32</v>
      </c>
      <c r="I92" s="115"/>
      <c r="J92" s="115"/>
      <c r="K92" s="115"/>
    </row>
    <row r="93" spans="1:18" s="66" customFormat="1" ht="15.65">
      <c r="A93" s="161"/>
      <c r="B93" s="161"/>
      <c r="C93" s="162"/>
      <c r="D93" s="162"/>
      <c r="E93" s="162"/>
      <c r="F93" s="162"/>
      <c r="G93" s="146"/>
      <c r="H93" s="149"/>
      <c r="I93" s="149"/>
      <c r="J93" s="149"/>
    </row>
    <row r="94" spans="1:18" s="66" customFormat="1" ht="93.25" customHeight="1">
      <c r="A94" s="163" t="s">
        <v>112</v>
      </c>
      <c r="B94" s="163"/>
      <c r="C94" s="163"/>
      <c r="D94" s="163"/>
      <c r="E94" s="163"/>
      <c r="F94" s="163"/>
      <c r="G94" s="163"/>
      <c r="H94" s="163"/>
      <c r="I94" s="164"/>
      <c r="J94" s="164"/>
      <c r="K94" s="164"/>
      <c r="L94" s="164"/>
    </row>
    <row r="95" spans="1:18" ht="66.25" customHeight="1">
      <c r="A95" s="165" t="s">
        <v>113</v>
      </c>
      <c r="B95" s="165"/>
      <c r="C95" s="165"/>
      <c r="D95" s="165"/>
      <c r="E95" s="165"/>
      <c r="F95" s="165"/>
      <c r="G95" s="165"/>
      <c r="H95" s="165"/>
      <c r="I95" s="166"/>
      <c r="J95" s="166"/>
      <c r="K95" s="166"/>
      <c r="L95" s="166"/>
      <c r="M95" s="166"/>
      <c r="N95" s="166"/>
      <c r="O95" s="166"/>
    </row>
    <row r="96" spans="1:18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1:15" ht="14.3">
      <c r="A97" s="168" t="s">
        <v>114</v>
      </c>
      <c r="B97" s="168"/>
      <c r="C97" s="168"/>
      <c r="D97" s="168"/>
      <c r="E97" s="168"/>
      <c r="F97" s="168"/>
      <c r="G97" s="168"/>
      <c r="H97" s="168"/>
      <c r="I97" s="169"/>
      <c r="J97" s="170"/>
      <c r="K97" s="170"/>
      <c r="L97" s="170"/>
      <c r="M97" s="170"/>
      <c r="N97" s="170"/>
      <c r="O97" s="170"/>
    </row>
    <row r="98" spans="1:15" ht="14.3">
      <c r="A98" s="168" t="s">
        <v>115</v>
      </c>
      <c r="B98" s="168"/>
      <c r="C98" s="168"/>
      <c r="D98" s="168"/>
      <c r="E98" s="168"/>
      <c r="F98" s="168"/>
      <c r="G98" s="168"/>
      <c r="H98" s="168"/>
      <c r="I98" s="169"/>
      <c r="J98" s="170"/>
      <c r="K98" s="170"/>
      <c r="L98" s="170"/>
      <c r="M98" s="170"/>
      <c r="N98" s="170"/>
      <c r="O98" s="170"/>
    </row>
    <row r="99" spans="1:15" ht="13.6">
      <c r="A99" s="171" t="s">
        <v>116</v>
      </c>
      <c r="B99" s="171"/>
      <c r="C99" s="171"/>
      <c r="D99" s="171"/>
      <c r="E99" s="171"/>
      <c r="F99" s="171"/>
      <c r="G99" s="171"/>
      <c r="H99" s="171"/>
      <c r="I99" s="172"/>
      <c r="J99" s="172"/>
      <c r="K99" s="172"/>
      <c r="L99" s="172"/>
      <c r="M99" s="172"/>
      <c r="N99" s="172"/>
      <c r="O99" s="172"/>
    </row>
    <row r="100" spans="1:15" ht="14.3">
      <c r="A100" s="173" t="s">
        <v>117</v>
      </c>
      <c r="B100" s="173"/>
      <c r="C100" s="173"/>
      <c r="D100" s="173"/>
      <c r="E100" s="173"/>
      <c r="F100" s="173"/>
      <c r="G100" s="173"/>
      <c r="H100" s="173"/>
      <c r="I100" s="174"/>
      <c r="J100" s="175"/>
      <c r="K100" s="175"/>
      <c r="L100" s="175"/>
      <c r="M100" s="175"/>
      <c r="N100" s="175"/>
      <c r="O100" s="175"/>
    </row>
    <row r="101" spans="1:15" ht="14.3">
      <c r="A101" s="176" t="s">
        <v>118</v>
      </c>
      <c r="B101" s="176"/>
      <c r="C101" s="176"/>
      <c r="D101" s="176"/>
      <c r="E101" s="176"/>
      <c r="F101" s="176"/>
      <c r="G101" s="176"/>
      <c r="H101" s="176"/>
      <c r="I101" s="177"/>
      <c r="J101" s="178"/>
      <c r="K101" s="178"/>
      <c r="L101" s="178"/>
      <c r="M101" s="178"/>
      <c r="N101" s="178"/>
      <c r="O101" s="178"/>
    </row>
  </sheetData>
  <mergeCells count="52">
    <mergeCell ref="A95:H95"/>
    <mergeCell ref="A97:H97"/>
    <mergeCell ref="A98:H98"/>
    <mergeCell ref="A99:H99"/>
    <mergeCell ref="A100:H100"/>
    <mergeCell ref="A101:H101"/>
    <mergeCell ref="B72:G72"/>
    <mergeCell ref="K75:V75"/>
    <mergeCell ref="A87:H87"/>
    <mergeCell ref="B88:H88"/>
    <mergeCell ref="A89:G89"/>
    <mergeCell ref="A94:H94"/>
    <mergeCell ref="C57:G57"/>
    <mergeCell ref="C58:G58"/>
    <mergeCell ref="A61:H61"/>
    <mergeCell ref="A63:H63"/>
    <mergeCell ref="A65:G65"/>
    <mergeCell ref="B66:G66"/>
    <mergeCell ref="L43:W43"/>
    <mergeCell ref="A47:H47"/>
    <mergeCell ref="A49:H49"/>
    <mergeCell ref="A51:B51"/>
    <mergeCell ref="C51:G51"/>
    <mergeCell ref="A52:B58"/>
    <mergeCell ref="C52:G52"/>
    <mergeCell ref="C53:G53"/>
    <mergeCell ref="C54:G54"/>
    <mergeCell ref="C56:G56"/>
    <mergeCell ref="C34:D34"/>
    <mergeCell ref="E34:F34"/>
    <mergeCell ref="A35:B35"/>
    <mergeCell ref="C35:G35"/>
    <mergeCell ref="A36:B45"/>
    <mergeCell ref="C42:G42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9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5" orientation="portrait" verticalDpi="360" r:id="rId2"/>
  <headerFooter alignWithMargins="0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Мира 21</vt:lpstr>
      <vt:lpstr>'Мира 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2020-04-07T10:21:31Z</dcterms:created>
  <dcterms:modified xsi:type="dcterms:W3CDTF">2020-04-07T10:22:21Z</dcterms:modified>
</cp:coreProperties>
</file>