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1" sheetId="3" r:id="rId1"/>
  </sheets>
  <externalReferences>
    <externalReference r:id="rId2"/>
  </externalReferences>
  <definedNames>
    <definedName name="_xlnm.Print_Area" localSheetId="0">Лист1!$A$1:$H$97</definedName>
  </definedNames>
  <calcPr calcId="124519"/>
</workbook>
</file>

<file path=xl/calcChain.xml><?xml version="1.0" encoding="utf-8"?>
<calcChain xmlns="http://schemas.openxmlformats.org/spreadsheetml/2006/main">
  <c r="G86" i="3"/>
  <c r="H78"/>
  <c r="H77"/>
  <c r="H76"/>
  <c r="H75"/>
  <c r="H74"/>
  <c r="H73"/>
  <c r="H72"/>
  <c r="H71"/>
  <c r="H70"/>
  <c r="H69"/>
  <c r="H68"/>
  <c r="H67"/>
  <c r="H66"/>
  <c r="H65"/>
  <c r="I62"/>
  <c r="H61"/>
  <c r="H59"/>
  <c r="H51"/>
  <c r="H50"/>
  <c r="H43"/>
  <c r="H42"/>
  <c r="H39"/>
  <c r="H38"/>
  <c r="H37"/>
  <c r="H40"/>
  <c r="G24"/>
  <c r="H24"/>
  <c r="F24"/>
</calcChain>
</file>

<file path=xl/comments1.xml><?xml version="1.0" encoding="utf-8"?>
<comments xmlns="http://schemas.openxmlformats.org/spreadsheetml/2006/main">
  <authors>
    <author>1379</author>
  </authors>
  <commentList>
    <comment ref="H66" authorId="0">
      <text>
        <r>
          <rPr>
            <b/>
            <sz val="9"/>
            <color indexed="81"/>
            <rFont val="Tahoma"/>
            <family val="2"/>
            <charset val="204"/>
          </rPr>
          <t>4517 дурнев окраска ограды для клумбы</t>
        </r>
      </text>
    </comment>
  </commentList>
</comments>
</file>

<file path=xl/sharedStrings.xml><?xml version="1.0" encoding="utf-8"?>
<sst xmlns="http://schemas.openxmlformats.org/spreadsheetml/2006/main" count="118" uniqueCount="114">
  <si>
    <t>Отчет ООО "Благоустроенный город"</t>
  </si>
  <si>
    <t>Принят в управление - ноябрь 2008 г.</t>
  </si>
  <si>
    <t>Количество этажей - 9</t>
  </si>
  <si>
    <t>в т.ч:</t>
  </si>
  <si>
    <t xml:space="preserve"> - содержание </t>
  </si>
  <si>
    <t>11,32 руб/м²</t>
  </si>
  <si>
    <t xml:space="preserve"> - текущий ремонт </t>
  </si>
  <si>
    <t>1,72 руб/м²</t>
  </si>
  <si>
    <t xml:space="preserve"> - содержание лифтов </t>
  </si>
  <si>
    <t>2,99 руб/м²</t>
  </si>
  <si>
    <t>Движение денежных средств по статье содержание и текущий ремонт за 2020г.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</si>
  <si>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</si>
  <si>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</si>
  <si>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</si>
  <si>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</si>
  <si>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</si>
  <si>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</si>
  <si>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</si>
  <si>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 2020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</si>
  <si>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</si>
  <si>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</si>
  <si>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</si>
  <si>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</si>
  <si>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</si>
  <si>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</si>
  <si>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</si>
  <si>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</si>
  <si>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</si>
  <si>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</si>
  <si>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</si>
  <si>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Промывка системы отопления и водоотведение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</si>
  <si>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</si>
  <si>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</si>
  <si>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</si>
  <si>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</si>
  <si>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</si>
  <si>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</si>
  <si>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</si>
  <si>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</si>
  <si>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сантехнического оборудования</t>
  </si>
  <si>
    <t xml:space="preserve">ремонт электрооборудования </t>
  </si>
  <si>
    <t>2</t>
  </si>
  <si>
    <t>Договора оказания услуг по содержанию и выполнению работ по текущему ремонта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</si>
  <si>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</si>
  <si>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</si>
  <si>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</si>
  <si>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</si>
  <si>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</si>
  <si>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</si>
  <si>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</si>
  <si>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</si>
  <si>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</si>
  <si>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</si>
  <si>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</si>
  <si>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</si>
  <si>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</si>
  <si>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</si>
  <si>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</si>
  <si>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</si>
  <si>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</si>
  <si>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</si>
  <si>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</si>
  <si>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</si>
  <si>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</si>
  <si>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</si>
  <si>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t>15</t>
  </si>
  <si>
    <t>Денежные средства за аренду общего имущества</t>
  </si>
  <si>
    <t>Таблица №5</t>
  </si>
  <si>
    <t>ООО "Империал"</t>
  </si>
  <si>
    <t xml:space="preserve">ИП Шишкин </t>
  </si>
  <si>
    <t xml:space="preserve">Ростелеком </t>
  </si>
  <si>
    <t>Нэт Бай Нэт Холдинг</t>
  </si>
  <si>
    <t>Вымпел-Коммуникации</t>
  </si>
  <si>
    <t>Итого: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</si>
  <si>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</si>
  <si>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</si>
  <si>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</si>
  <si>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</si>
  <si>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</si>
  <si>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16,03 руб/м², </t>
    </r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</si>
  <si>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</si>
  <si>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</si>
  <si>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</si>
  <si>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</si>
  <si>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 xml:space="preserve"> об исполнении договора управления жилым домом №25 по ул.Энергетиков.</t>
  </si>
  <si>
    <t xml:space="preserve">за период: 2020г. </t>
  </si>
  <si>
    <t xml:space="preserve">Адрес дома - Энергетиков 25 </t>
  </si>
  <si>
    <t>Общая площадь дома - 9598,80 кв. м</t>
  </si>
  <si>
    <t>Общая площадь квартир - 7702,20 кв.м.</t>
  </si>
  <si>
    <t>Количество подъездов - 4</t>
  </si>
  <si>
    <t>Количество квартир - 144</t>
  </si>
  <si>
    <t>Площадь подъезда - 936,8 кв. м</t>
  </si>
  <si>
    <t>Площадь подвала - 972,8 кв. м</t>
  </si>
  <si>
    <t>Площадь кровли - 1173 кв. м</t>
  </si>
  <si>
    <t>Площадь газона - 434 кв. м</t>
  </si>
  <si>
    <t>В таблице №1 приведено движение денежных средств по статье содержание и текущий ремонт  по лицевому счету дома №25 по ул.Энергетиков за 2020г.</t>
  </si>
  <si>
    <t>Остаток средств на счёте МКД по статье содержание и текущий ремонт на конец 2020г.  с учётом перерасхода/экономии за прошлые периоды составляет 185062 руб.</t>
  </si>
  <si>
    <r>
      <t xml:space="preserve">Задолженность населения за жку на 31.12.2020г. Составляет 139527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</si>
  <si>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ул.Энергетиков д.25</t>
  </si>
  <si>
    <t>Замена авт.выключатель, светильники</t>
  </si>
  <si>
    <t>Смена вентилей,внутр.трубопроводов,канализационных труб</t>
  </si>
  <si>
    <t>Окраска стальной ограды для клумбы</t>
  </si>
  <si>
    <t>Смена вентилей,внутр.трубопроводов,канализационных труб (материалы)</t>
  </si>
  <si>
    <t>Замена светильников (материалы)</t>
  </si>
  <si>
    <t>В ходе плановых осмотров, а также на основании обращений собственников помещений жилого дома №25 по ул.Энергетиков в 2020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</si>
  <si>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Общестроительные работы (замена стёкол, дверн. Приборов, ремонт мус. Контейнера, съездов и т.д.)</t>
  </si>
  <si>
    <t>Содержание электрооб-ия (лампы, патроны, выключатели)</t>
  </si>
  <si>
    <t>Нормативная численность обслуживающего персонала  - 2,9 чел</t>
  </si>
  <si>
    <t xml:space="preserve">ремонт общестроительный 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</si>
  <si>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 скобяные изделия, песок,замки и т.д.)</t>
    </r>
  </si>
  <si>
    <t>Аренда помещений под ЖЭУ</t>
  </si>
  <si>
    <t xml:space="preserve">Рентабельность </t>
  </si>
  <si>
    <t>Доходы полученные от размещения рекламы и предоставления места под аренду в многоквартирном доме №25 по ул.Энергетиков представлены в таблице №5</t>
  </si>
  <si>
    <t>ООО "Лифтборт"</t>
  </si>
</sst>
</file>

<file path=xl/styles.xml><?xml version="1.0" encoding="utf-8"?>
<styleSheet xmlns="http://schemas.openxmlformats.org/spreadsheetml/2006/main">
  <fonts count="38">
    <font>
      <sz val="10"/>
      <name val="Arial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61">
    <xf numFmtId="0" fontId="0" fillId="0" borderId="0" xfId="0"/>
    <xf numFmtId="0" fontId="2" fillId="3" borderId="0" xfId="2" applyFont="1" applyFill="1" applyAlignment="1">
      <alignment vertical="center"/>
    </xf>
    <xf numFmtId="0" fontId="3" fillId="3" borderId="0" xfId="0" applyFont="1" applyFill="1"/>
    <xf numFmtId="0" fontId="2" fillId="3" borderId="0" xfId="2" applyFont="1" applyFill="1" applyAlignment="1"/>
    <xf numFmtId="0" fontId="4" fillId="3" borderId="0" xfId="2" applyFont="1" applyFill="1" applyAlignment="1">
      <alignment wrapText="1"/>
    </xf>
    <xf numFmtId="0" fontId="5" fillId="3" borderId="0" xfId="2" applyFont="1" applyFill="1" applyAlignment="1"/>
    <xf numFmtId="0" fontId="5" fillId="3" borderId="0" xfId="2" applyFont="1" applyFill="1" applyAlignment="1">
      <alignment wrapText="1"/>
    </xf>
    <xf numFmtId="0" fontId="7" fillId="3" borderId="0" xfId="0" applyFont="1" applyFill="1"/>
    <xf numFmtId="0" fontId="8" fillId="3" borderId="0" xfId="0" applyFont="1" applyFill="1"/>
    <xf numFmtId="0" fontId="9" fillId="3" borderId="0" xfId="2" applyFont="1" applyFill="1">
      <alignment horizontal="left"/>
    </xf>
    <xf numFmtId="0" fontId="9" fillId="3" borderId="0" xfId="2" applyFont="1" applyFill="1" applyBorder="1" applyAlignment="1"/>
    <xf numFmtId="0" fontId="9" fillId="3" borderId="0" xfId="2" applyFont="1" applyFill="1" applyAlignment="1"/>
    <xf numFmtId="0" fontId="11" fillId="2" borderId="0" xfId="2" applyFont="1" applyFill="1">
      <alignment horizontal="left"/>
    </xf>
    <xf numFmtId="0" fontId="12" fillId="2" borderId="0" xfId="2" applyFont="1" applyFill="1">
      <alignment horizontal="left"/>
    </xf>
    <xf numFmtId="0" fontId="3" fillId="3" borderId="0" xfId="0" applyFont="1" applyFill="1" applyBorder="1"/>
    <xf numFmtId="0" fontId="13" fillId="3" borderId="0" xfId="0" applyFont="1" applyFill="1"/>
    <xf numFmtId="0" fontId="3" fillId="3" borderId="0" xfId="0" applyFont="1" applyFill="1" applyBorder="1" applyAlignment="1">
      <alignment vertical="center" wrapText="1"/>
    </xf>
    <xf numFmtId="2" fontId="16" fillId="2" borderId="1" xfId="2" applyNumberFormat="1" applyFont="1" applyFill="1" applyBorder="1" applyAlignment="1">
      <alignment vertical="center"/>
    </xf>
    <xf numFmtId="2" fontId="16" fillId="2" borderId="2" xfId="2" applyNumberFormat="1" applyFont="1" applyFill="1" applyBorder="1" applyAlignment="1">
      <alignment vertical="center"/>
    </xf>
    <xf numFmtId="2" fontId="16" fillId="2" borderId="3" xfId="2" applyNumberFormat="1" applyFont="1" applyFill="1" applyBorder="1" applyAlignment="1">
      <alignment horizontal="center" vertical="center"/>
    </xf>
    <xf numFmtId="2" fontId="17" fillId="2" borderId="3" xfId="0" applyNumberFormat="1" applyFont="1" applyFill="1" applyBorder="1" applyAlignment="1">
      <alignment horizontal="center" vertical="center"/>
    </xf>
    <xf numFmtId="1" fontId="17" fillId="2" borderId="4" xfId="0" applyNumberFormat="1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/>
    <xf numFmtId="2" fontId="18" fillId="2" borderId="0" xfId="2" applyNumberFormat="1" applyFont="1" applyFill="1" applyBorder="1" applyAlignment="1">
      <alignment horizontal="left" vertical="top" wrapText="1"/>
    </xf>
    <xf numFmtId="0" fontId="20" fillId="3" borderId="0" xfId="2" applyFont="1" applyFill="1">
      <alignment horizontal="left"/>
    </xf>
    <xf numFmtId="0" fontId="20" fillId="3" borderId="0" xfId="2" applyFont="1" applyFill="1" applyBorder="1">
      <alignment horizontal="left"/>
    </xf>
    <xf numFmtId="0" fontId="5" fillId="3" borderId="0" xfId="2" applyFont="1" applyFill="1" applyBorder="1" applyAlignment="1"/>
    <xf numFmtId="0" fontId="5" fillId="3" borderId="0" xfId="2" applyFont="1" applyFill="1">
      <alignment horizontal="left"/>
    </xf>
    <xf numFmtId="0" fontId="20" fillId="3" borderId="0" xfId="2" applyFont="1" applyFill="1" applyAlignment="1">
      <alignment horizontal="left"/>
    </xf>
    <xf numFmtId="0" fontId="21" fillId="3" borderId="0" xfId="2" applyFont="1" applyFill="1" applyBorder="1">
      <alignment horizontal="left"/>
    </xf>
    <xf numFmtId="0" fontId="22" fillId="3" borderId="0" xfId="2" applyFont="1" applyFill="1" applyBorder="1">
      <alignment horizontal="left"/>
    </xf>
    <xf numFmtId="0" fontId="9" fillId="3" borderId="4" xfId="2" applyFont="1" applyFill="1" applyBorder="1" applyAlignment="1">
      <alignment horizontal="center" vertical="center"/>
    </xf>
    <xf numFmtId="0" fontId="5" fillId="3" borderId="3" xfId="2" applyFont="1" applyFill="1" applyBorder="1" applyAlignment="1"/>
    <xf numFmtId="0" fontId="5" fillId="3" borderId="1" xfId="2" applyFont="1" applyFill="1" applyBorder="1" applyAlignment="1"/>
    <xf numFmtId="1" fontId="5" fillId="3" borderId="4" xfId="2" applyNumberFormat="1" applyFont="1" applyFill="1" applyBorder="1" applyAlignment="1">
      <alignment horizontal="right"/>
    </xf>
    <xf numFmtId="1" fontId="6" fillId="3" borderId="4" xfId="2" applyNumberFormat="1" applyFont="1" applyFill="1" applyBorder="1" applyAlignment="1">
      <alignment horizontal="right"/>
    </xf>
    <xf numFmtId="0" fontId="14" fillId="3" borderId="0" xfId="2" applyFont="1" applyFill="1">
      <alignment horizontal="left"/>
    </xf>
    <xf numFmtId="0" fontId="14" fillId="3" borderId="0" xfId="2" applyFont="1" applyFill="1" applyAlignment="1"/>
    <xf numFmtId="0" fontId="9" fillId="3" borderId="0" xfId="2" applyFont="1" applyFill="1" applyAlignment="1">
      <alignment wrapText="1"/>
    </xf>
    <xf numFmtId="0" fontId="20" fillId="3" borderId="0" xfId="2" applyFont="1" applyFill="1" applyAlignment="1">
      <alignment horizontal="center"/>
    </xf>
    <xf numFmtId="0" fontId="22" fillId="3" borderId="0" xfId="2" applyFont="1" applyFill="1" applyAlignment="1">
      <alignment horizontal="left"/>
    </xf>
    <xf numFmtId="0" fontId="23" fillId="3" borderId="0" xfId="2" applyFont="1" applyFill="1" applyAlignment="1"/>
    <xf numFmtId="0" fontId="24" fillId="3" borderId="0" xfId="2" applyFont="1" applyFill="1" applyAlignment="1">
      <alignment wrapText="1"/>
    </xf>
    <xf numFmtId="1" fontId="9" fillId="3" borderId="4" xfId="2" applyNumberFormat="1" applyFont="1" applyFill="1" applyBorder="1" applyAlignment="1">
      <alignment horizontal="center"/>
    </xf>
    <xf numFmtId="1" fontId="9" fillId="3" borderId="0" xfId="2" applyNumberFormat="1" applyFont="1" applyFill="1" applyBorder="1" applyAlignment="1"/>
    <xf numFmtId="0" fontId="5" fillId="3" borderId="4" xfId="2" applyFont="1" applyFill="1" applyBorder="1" applyAlignment="1">
      <alignment horizontal="center"/>
    </xf>
    <xf numFmtId="1" fontId="5" fillId="3" borderId="4" xfId="2" applyNumberFormat="1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1" fontId="5" fillId="3" borderId="0" xfId="2" applyNumberFormat="1" applyFont="1" applyFill="1" applyBorder="1" applyAlignment="1"/>
    <xf numFmtId="0" fontId="36" fillId="3" borderId="3" xfId="2" applyFont="1" applyFill="1" applyBorder="1" applyAlignment="1"/>
    <xf numFmtId="1" fontId="25" fillId="3" borderId="0" xfId="2" applyNumberFormat="1" applyFont="1" applyFill="1" applyBorder="1" applyAlignment="1"/>
    <xf numFmtId="0" fontId="16" fillId="2" borderId="3" xfId="2" applyFont="1" applyFill="1" applyBorder="1" applyAlignment="1"/>
    <xf numFmtId="0" fontId="5" fillId="3" borderId="0" xfId="2" applyFont="1" applyFill="1" applyBorder="1" applyAlignment="1">
      <alignment wrapText="1"/>
    </xf>
    <xf numFmtId="0" fontId="20" fillId="3" borderId="0" xfId="2" applyFont="1" applyFill="1" applyBorder="1" applyAlignment="1"/>
    <xf numFmtId="0" fontId="25" fillId="3" borderId="0" xfId="2" applyFont="1" applyFill="1" applyBorder="1">
      <alignment horizontal="left"/>
    </xf>
    <xf numFmtId="0" fontId="25" fillId="3" borderId="0" xfId="2" applyFont="1" applyFill="1" applyBorder="1" applyAlignment="1"/>
    <xf numFmtId="0" fontId="22" fillId="3" borderId="0" xfId="2" applyFont="1" applyFill="1" applyBorder="1" applyAlignment="1"/>
    <xf numFmtId="0" fontId="5" fillId="3" borderId="4" xfId="0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/>
    </xf>
    <xf numFmtId="0" fontId="7" fillId="3" borderId="0" xfId="0" applyFont="1" applyFill="1" applyBorder="1"/>
    <xf numFmtId="2" fontId="7" fillId="3" borderId="4" xfId="0" applyNumberFormat="1" applyFont="1" applyFill="1" applyBorder="1" applyAlignment="1">
      <alignment horizontal="center"/>
    </xf>
    <xf numFmtId="2" fontId="5" fillId="3" borderId="4" xfId="2" applyNumberFormat="1" applyFont="1" applyFill="1" applyBorder="1" applyAlignment="1">
      <alignment horizontal="center"/>
    </xf>
    <xf numFmtId="2" fontId="6" fillId="3" borderId="4" xfId="2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 vertical="center" wrapText="1"/>
    </xf>
    <xf numFmtId="2" fontId="20" fillId="3" borderId="0" xfId="2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vertical="center" wrapText="1"/>
    </xf>
    <xf numFmtId="0" fontId="6" fillId="3" borderId="0" xfId="2" applyFont="1" applyFill="1" applyAlignment="1">
      <alignment wrapText="1"/>
    </xf>
    <xf numFmtId="0" fontId="26" fillId="3" borderId="0" xfId="2" applyFont="1" applyFill="1" applyAlignment="1">
      <alignment horizontal="center" wrapText="1"/>
    </xf>
    <xf numFmtId="0" fontId="6" fillId="3" borderId="0" xfId="2" applyFont="1" applyFill="1" applyAlignment="1"/>
    <xf numFmtId="0" fontId="26" fillId="3" borderId="0" xfId="2" applyFont="1" applyFill="1" applyAlignment="1"/>
    <xf numFmtId="2" fontId="28" fillId="3" borderId="0" xfId="1" applyNumberFormat="1" applyFont="1" applyFill="1" applyAlignment="1" applyProtection="1"/>
    <xf numFmtId="0" fontId="29" fillId="3" borderId="0" xfId="0" applyFont="1" applyFill="1" applyAlignment="1"/>
    <xf numFmtId="0" fontId="32" fillId="3" borderId="0" xfId="0" applyFont="1" applyFill="1" applyAlignment="1"/>
    <xf numFmtId="0" fontId="30" fillId="3" borderId="0" xfId="0" applyFont="1" applyFill="1" applyAlignment="1"/>
    <xf numFmtId="0" fontId="31" fillId="3" borderId="0" xfId="0" applyFont="1" applyFill="1" applyAlignment="1"/>
    <xf numFmtId="0" fontId="9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wrapText="1"/>
    </xf>
    <xf numFmtId="0" fontId="9" fillId="3" borderId="1" xfId="2" applyFont="1" applyFill="1" applyBorder="1" applyAlignment="1">
      <alignment horizontal="center" vertical="center"/>
    </xf>
    <xf numFmtId="0" fontId="1" fillId="3" borderId="0" xfId="2" applyFont="1" applyFill="1" applyBorder="1">
      <alignment horizontal="left"/>
    </xf>
    <xf numFmtId="0" fontId="33" fillId="3" borderId="0" xfId="2" applyFont="1" applyFill="1" applyAlignment="1"/>
    <xf numFmtId="0" fontId="34" fillId="3" borderId="0" xfId="2" applyFont="1" applyFill="1" applyAlignment="1"/>
    <xf numFmtId="0" fontId="33" fillId="3" borderId="0" xfId="2" applyFont="1" applyFill="1">
      <alignment horizontal="left"/>
    </xf>
    <xf numFmtId="0" fontId="22" fillId="3" borderId="0" xfId="2" applyFont="1" applyFill="1">
      <alignment horizontal="left"/>
    </xf>
    <xf numFmtId="2" fontId="16" fillId="2" borderId="3" xfId="2" applyNumberFormat="1" applyFont="1" applyFill="1" applyBorder="1" applyAlignment="1">
      <alignment vertical="center"/>
    </xf>
    <xf numFmtId="2" fontId="7" fillId="3" borderId="0" xfId="0" applyNumberFormat="1" applyFont="1" applyFill="1" applyBorder="1" applyAlignment="1">
      <alignment horizontal="center"/>
    </xf>
    <xf numFmtId="2" fontId="7" fillId="3" borderId="0" xfId="0" applyNumberFormat="1" applyFont="1" applyFill="1" applyAlignment="1">
      <alignment horizontal="center"/>
    </xf>
    <xf numFmtId="1" fontId="17" fillId="2" borderId="3" xfId="0" applyNumberFormat="1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right"/>
    </xf>
    <xf numFmtId="0" fontId="6" fillId="3" borderId="4" xfId="2" applyFont="1" applyFill="1" applyBorder="1" applyAlignment="1">
      <alignment horizontal="right"/>
    </xf>
    <xf numFmtId="2" fontId="3" fillId="3" borderId="0" xfId="0" applyNumberFormat="1" applyFont="1" applyFill="1" applyBorder="1"/>
    <xf numFmtId="0" fontId="23" fillId="3" borderId="0" xfId="2" applyFont="1" applyFill="1" applyAlignment="1">
      <alignment horizontal="left"/>
    </xf>
    <xf numFmtId="1" fontId="20" fillId="3" borderId="0" xfId="2" applyNumberFormat="1" applyFont="1" applyFill="1">
      <alignment horizontal="left"/>
    </xf>
    <xf numFmtId="0" fontId="5" fillId="3" borderId="0" xfId="2" applyFont="1" applyFill="1" applyBorder="1" applyAlignment="1">
      <alignment horizontal="center"/>
    </xf>
    <xf numFmtId="1" fontId="5" fillId="3" borderId="0" xfId="2" applyNumberFormat="1" applyFont="1" applyFill="1" applyBorder="1" applyAlignment="1">
      <alignment horizontal="right"/>
    </xf>
    <xf numFmtId="2" fontId="7" fillId="3" borderId="4" xfId="0" applyNumberFormat="1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left" vertical="center" wrapText="1"/>
    </xf>
    <xf numFmtId="0" fontId="29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25" fillId="3" borderId="3" xfId="2" applyNumberFormat="1" applyFont="1" applyFill="1" applyBorder="1" applyAlignment="1">
      <alignment horizontal="left" wrapText="1"/>
    </xf>
    <xf numFmtId="0" fontId="25" fillId="3" borderId="1" xfId="2" applyNumberFormat="1" applyFont="1" applyFill="1" applyBorder="1" applyAlignment="1">
      <alignment horizontal="left" wrapText="1"/>
    </xf>
    <xf numFmtId="0" fontId="37" fillId="0" borderId="3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left" vertical="top" wrapText="1"/>
    </xf>
    <xf numFmtId="0" fontId="37" fillId="0" borderId="2" xfId="0" applyFont="1" applyBorder="1" applyAlignment="1">
      <alignment horizontal="left" vertical="top" wrapText="1"/>
    </xf>
    <xf numFmtId="0" fontId="5" fillId="3" borderId="0" xfId="2" applyFont="1" applyFill="1" applyBorder="1" applyAlignment="1">
      <alignment horizontal="left" wrapText="1"/>
    </xf>
    <xf numFmtId="0" fontId="21" fillId="3" borderId="0" xfId="2" applyFont="1" applyFill="1" applyBorder="1" applyAlignment="1">
      <alignment horizontal="left"/>
    </xf>
    <xf numFmtId="0" fontId="9" fillId="3" borderId="0" xfId="2" applyFont="1" applyFill="1" applyBorder="1" applyAlignment="1">
      <alignment horizontal="center"/>
    </xf>
    <xf numFmtId="0" fontId="5" fillId="3" borderId="0" xfId="2" applyFont="1" applyFill="1" applyAlignment="1">
      <alignment horizontal="left" wrapText="1"/>
    </xf>
    <xf numFmtId="0" fontId="9" fillId="3" borderId="0" xfId="2" applyFont="1" applyFill="1" applyAlignment="1">
      <alignment horizontal="center" wrapText="1"/>
    </xf>
    <xf numFmtId="0" fontId="9" fillId="3" borderId="3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22" fillId="3" borderId="11" xfId="2" applyFont="1" applyFill="1" applyBorder="1" applyAlignment="1">
      <alignment horizontal="center" vertical="center" wrapText="1"/>
    </xf>
    <xf numFmtId="0" fontId="22" fillId="3" borderId="12" xfId="2" applyFont="1" applyFill="1" applyBorder="1" applyAlignment="1">
      <alignment horizontal="center" vertical="center" wrapText="1"/>
    </xf>
    <xf numFmtId="0" fontId="22" fillId="3" borderId="15" xfId="2" applyFont="1" applyFill="1" applyBorder="1" applyAlignment="1">
      <alignment horizontal="center" vertical="center" wrapText="1"/>
    </xf>
    <xf numFmtId="0" fontId="22" fillId="3" borderId="7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left"/>
    </xf>
    <xf numFmtId="0" fontId="5" fillId="3" borderId="1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left"/>
    </xf>
    <xf numFmtId="0" fontId="23" fillId="3" borderId="0" xfId="2" applyFont="1" applyFill="1" applyAlignment="1">
      <alignment horizontal="left"/>
    </xf>
    <xf numFmtId="0" fontId="22" fillId="3" borderId="8" xfId="2" applyFont="1" applyFill="1" applyBorder="1" applyAlignment="1">
      <alignment horizontal="center" vertical="center" wrapText="1"/>
    </xf>
    <xf numFmtId="0" fontId="22" fillId="3" borderId="10" xfId="2" applyFont="1" applyFill="1" applyBorder="1" applyAlignment="1">
      <alignment horizontal="center" vertical="center" wrapText="1"/>
    </xf>
    <xf numFmtId="0" fontId="6" fillId="3" borderId="0" xfId="2" applyFont="1" applyFill="1" applyAlignment="1">
      <alignment horizontal="center"/>
    </xf>
    <xf numFmtId="2" fontId="28" fillId="3" borderId="0" xfId="1" applyNumberFormat="1" applyFont="1" applyFill="1" applyAlignment="1" applyProtection="1">
      <alignment horizontal="center"/>
    </xf>
    <xf numFmtId="0" fontId="24" fillId="3" borderId="0" xfId="2" applyFont="1" applyFill="1" applyAlignment="1">
      <alignment horizontal="left" wrapText="1"/>
    </xf>
    <xf numFmtId="0" fontId="9" fillId="3" borderId="0" xfId="2" applyFont="1" applyFill="1" applyAlignment="1">
      <alignment horizontal="center"/>
    </xf>
    <xf numFmtId="0" fontId="20" fillId="3" borderId="6" xfId="2" applyFont="1" applyFill="1" applyBorder="1" applyAlignment="1">
      <alignment horizontal="left"/>
    </xf>
    <xf numFmtId="0" fontId="20" fillId="3" borderId="7" xfId="2" applyFont="1" applyFill="1" applyBorder="1" applyAlignment="1">
      <alignment horizontal="left"/>
    </xf>
    <xf numFmtId="0" fontId="5" fillId="3" borderId="3" xfId="2" applyFont="1" applyFill="1" applyBorder="1" applyAlignment="1">
      <alignment horizontal="left" wrapText="1"/>
    </xf>
    <xf numFmtId="0" fontId="5" fillId="3" borderId="1" xfId="2" applyFont="1" applyFill="1" applyBorder="1" applyAlignment="1">
      <alignment horizontal="left" wrapText="1"/>
    </xf>
    <xf numFmtId="0" fontId="5" fillId="3" borderId="2" xfId="2" applyFont="1" applyFill="1" applyBorder="1" applyAlignment="1">
      <alignment horizontal="left" wrapText="1"/>
    </xf>
    <xf numFmtId="0" fontId="22" fillId="3" borderId="0" xfId="2" applyFont="1" applyFill="1" applyBorder="1" applyAlignment="1">
      <alignment horizontal="right"/>
    </xf>
    <xf numFmtId="0" fontId="1" fillId="3" borderId="0" xfId="2" applyFont="1" applyFill="1" applyBorder="1">
      <alignment horizontal="left"/>
    </xf>
    <xf numFmtId="0" fontId="6" fillId="3" borderId="3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18" fillId="2" borderId="9" xfId="2" applyNumberFormat="1" applyFont="1" applyFill="1" applyBorder="1" applyAlignment="1">
      <alignment horizontal="left" vertical="top" wrapText="1"/>
    </xf>
    <xf numFmtId="0" fontId="10" fillId="2" borderId="0" xfId="2" applyFont="1" applyFill="1" applyAlignment="1">
      <alignment horizontal="left" wrapText="1"/>
    </xf>
    <xf numFmtId="0" fontId="5" fillId="3" borderId="0" xfId="2" applyFont="1" applyFill="1" applyAlignment="1">
      <alignment horizontal="left"/>
    </xf>
    <xf numFmtId="0" fontId="11" fillId="2" borderId="0" xfId="2" applyFont="1" applyFill="1">
      <alignment horizontal="left"/>
    </xf>
    <xf numFmtId="0" fontId="14" fillId="0" borderId="8" xfId="2" applyFont="1" applyFill="1" applyBorder="1" applyAlignment="1">
      <alignment horizontal="center" vertical="center" wrapText="1"/>
    </xf>
    <xf numFmtId="0" fontId="14" fillId="0" borderId="9" xfId="2" applyFont="1" applyFill="1" applyBorder="1" applyAlignment="1">
      <alignment horizontal="center" vertical="center" wrapText="1"/>
    </xf>
    <xf numFmtId="0" fontId="14" fillId="0" borderId="10" xfId="2" applyFont="1" applyFill="1" applyBorder="1" applyAlignment="1">
      <alignment horizontal="center" vertical="center" wrapText="1"/>
    </xf>
    <xf numFmtId="0" fontId="14" fillId="0" borderId="11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center" vertical="center" wrapText="1"/>
    </xf>
    <xf numFmtId="0" fontId="15" fillId="2" borderId="13" xfId="2" applyFont="1" applyFill="1" applyBorder="1" applyAlignment="1">
      <alignment horizontal="center" vertical="center" wrapText="1"/>
    </xf>
    <xf numFmtId="0" fontId="15" fillId="2" borderId="14" xfId="2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center" vertical="center" wrapText="1"/>
    </xf>
    <xf numFmtId="0" fontId="2" fillId="3" borderId="0" xfId="2" applyFont="1" applyFill="1" applyAlignment="1">
      <alignment horizontal="center" vertical="center"/>
    </xf>
    <xf numFmtId="0" fontId="2" fillId="3" borderId="0" xfId="2" applyFont="1" applyFill="1" applyAlignment="1">
      <alignment horizontal="center"/>
    </xf>
    <xf numFmtId="0" fontId="5" fillId="3" borderId="0" xfId="2" applyFont="1" applyFill="1" applyAlignment="1">
      <alignment horizontal="justify" wrapText="1"/>
    </xf>
    <xf numFmtId="0" fontId="10" fillId="2" borderId="0" xfId="2" applyFont="1" applyFill="1" applyAlignment="1">
      <alignment horizontal="center"/>
    </xf>
    <xf numFmtId="0" fontId="6" fillId="3" borderId="0" xfId="2" applyFont="1" applyFill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4;&#1058;&#1063;&#1025;&#1058;%20&#1054;%20&#1042;&#1067;&#1055;&#1054;&#1051;&#1053;&#1045;&#1053;&#1048;&#1048;%20&#1044;&#1054;&#1043;&#1054;&#1042;&#1054;&#1056;&#1040;%20&#1059;&#1055;&#1056;&#1040;&#1042;&#1051;&#1045;&#1053;&#1048;&#1071;%20&#1041;&#1043;%20&#1079;&#1072;%202020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Промывка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4">
          <cell r="D4">
            <v>7702.2</v>
          </cell>
        </row>
        <row r="32">
          <cell r="I32">
            <v>6.0958393378119622</v>
          </cell>
        </row>
        <row r="33">
          <cell r="I33">
            <v>0.29582883140619276</v>
          </cell>
        </row>
        <row r="34">
          <cell r="I34">
            <v>0.79185310108399454</v>
          </cell>
        </row>
        <row r="35">
          <cell r="I35">
            <v>8.9283173273998635</v>
          </cell>
        </row>
        <row r="36">
          <cell r="I36">
            <v>1.3511007731053226</v>
          </cell>
        </row>
        <row r="37">
          <cell r="I37">
            <v>6.6477878069395953</v>
          </cell>
        </row>
        <row r="38">
          <cell r="I38">
            <v>32.242814260474915</v>
          </cell>
        </row>
        <row r="39">
          <cell r="I39">
            <v>0.15157781309428001</v>
          </cell>
        </row>
        <row r="40">
          <cell r="I40">
            <v>3.9357486074081875</v>
          </cell>
        </row>
        <row r="41">
          <cell r="I41">
            <v>1.8475197800420007</v>
          </cell>
        </row>
        <row r="42">
          <cell r="I42">
            <v>79.64049207032312</v>
          </cell>
        </row>
        <row r="43">
          <cell r="I43">
            <v>21.656869752063766</v>
          </cell>
        </row>
        <row r="44">
          <cell r="I44">
            <v>2.1265610723083954</v>
          </cell>
        </row>
        <row r="45">
          <cell r="I45">
            <v>2.9856420223719509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view="pageBreakPreview" zoomScaleSheetLayoutView="100" workbookViewId="0">
      <selection sqref="A1:IV65536"/>
    </sheetView>
  </sheetViews>
  <sheetFormatPr defaultRowHeight="12.75"/>
  <cols>
    <col min="1" max="1" width="12.42578125" style="2" customWidth="1"/>
    <col min="2" max="2" width="11.85546875" style="2" customWidth="1"/>
    <col min="3" max="3" width="14.140625" style="2" customWidth="1"/>
    <col min="4" max="4" width="12.7109375" style="2" customWidth="1"/>
    <col min="5" max="5" width="18.140625" style="2" customWidth="1"/>
    <col min="6" max="6" width="15.140625" style="2" customWidth="1"/>
    <col min="7" max="7" width="14.85546875" style="2" customWidth="1"/>
    <col min="8" max="8" width="16.5703125" style="2" customWidth="1"/>
    <col min="9" max="9" width="15.28515625" style="2" customWidth="1"/>
    <col min="10" max="10" width="3.5703125" style="2" customWidth="1"/>
    <col min="11" max="12" width="9.140625" style="2"/>
    <col min="13" max="13" width="0.5703125" style="2" customWidth="1"/>
    <col min="14" max="15" width="9.140625" style="2"/>
    <col min="16" max="16" width="1.42578125" style="2" customWidth="1"/>
    <col min="17" max="16384" width="9.140625" style="2"/>
  </cols>
  <sheetData>
    <row r="1" spans="1:16" ht="18">
      <c r="A1" s="156" t="s">
        <v>0</v>
      </c>
      <c r="B1" s="156"/>
      <c r="C1" s="156"/>
      <c r="D1" s="156"/>
      <c r="E1" s="156"/>
      <c r="F1" s="156"/>
      <c r="G1" s="156"/>
      <c r="H1" s="156"/>
      <c r="I1" s="1"/>
      <c r="J1" s="1"/>
      <c r="K1" s="1"/>
      <c r="L1" s="1"/>
      <c r="M1" s="1"/>
      <c r="N1" s="1"/>
      <c r="O1" s="1"/>
    </row>
    <row r="2" spans="1:16" ht="18">
      <c r="A2" s="156" t="s">
        <v>84</v>
      </c>
      <c r="B2" s="156"/>
      <c r="C2" s="156"/>
      <c r="D2" s="156"/>
      <c r="E2" s="156"/>
      <c r="F2" s="156"/>
      <c r="G2" s="156"/>
      <c r="H2" s="156"/>
      <c r="I2" s="1"/>
      <c r="J2" s="1"/>
      <c r="K2" s="1"/>
      <c r="L2" s="1"/>
      <c r="M2" s="1"/>
      <c r="N2" s="1"/>
      <c r="O2" s="1"/>
    </row>
    <row r="3" spans="1:16" ht="18">
      <c r="A3" s="157" t="s">
        <v>85</v>
      </c>
      <c r="B3" s="157"/>
      <c r="C3" s="157"/>
      <c r="D3" s="157"/>
      <c r="E3" s="157"/>
      <c r="F3" s="157"/>
      <c r="G3" s="157"/>
      <c r="H3" s="157"/>
      <c r="I3" s="3"/>
      <c r="J3" s="3"/>
      <c r="K3" s="3"/>
      <c r="L3" s="3"/>
      <c r="M3" s="3"/>
      <c r="N3" s="3"/>
      <c r="O3" s="3"/>
    </row>
    <row r="4" spans="1:16" ht="18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</row>
    <row r="5" spans="1:16" s="7" customFormat="1" ht="14.25" customHeight="1">
      <c r="A5" s="5" t="s">
        <v>86</v>
      </c>
      <c r="B5" s="5"/>
      <c r="C5" s="5"/>
      <c r="D5" s="5"/>
      <c r="E5" s="158" t="s">
        <v>79</v>
      </c>
      <c r="F5" s="158"/>
      <c r="G5" s="158"/>
      <c r="H5" s="158"/>
      <c r="I5" s="6"/>
      <c r="J5" s="6"/>
    </row>
    <row r="6" spans="1:16" s="7" customFormat="1" ht="14.25">
      <c r="A6" s="5" t="s">
        <v>1</v>
      </c>
      <c r="B6" s="5"/>
      <c r="C6" s="5"/>
      <c r="D6" s="5"/>
      <c r="E6" s="158"/>
      <c r="F6" s="158"/>
      <c r="G6" s="158"/>
      <c r="H6" s="158"/>
      <c r="I6" s="6"/>
      <c r="J6" s="6"/>
    </row>
    <row r="7" spans="1:16" s="7" customFormat="1" ht="28.5" customHeight="1">
      <c r="A7" s="5" t="s">
        <v>87</v>
      </c>
      <c r="B7" s="5"/>
      <c r="C7" s="5"/>
      <c r="D7" s="5"/>
      <c r="E7" s="158"/>
      <c r="F7" s="158"/>
      <c r="G7" s="158"/>
      <c r="H7" s="158"/>
      <c r="I7" s="6"/>
      <c r="J7" s="6"/>
    </row>
    <row r="8" spans="1:16" s="7" customFormat="1" ht="14.25">
      <c r="A8" s="5" t="s">
        <v>88</v>
      </c>
      <c r="B8" s="5"/>
      <c r="C8" s="5"/>
      <c r="D8" s="5"/>
      <c r="E8" s="6"/>
      <c r="F8" s="6"/>
      <c r="G8" s="6"/>
      <c r="H8" s="6"/>
      <c r="I8" s="78"/>
      <c r="J8" s="78"/>
    </row>
    <row r="9" spans="1:16" s="7" customFormat="1" ht="14.25">
      <c r="A9" s="5" t="s">
        <v>2</v>
      </c>
      <c r="B9" s="5"/>
      <c r="C9" s="5"/>
      <c r="D9" s="5"/>
      <c r="E9" s="78" t="s">
        <v>3</v>
      </c>
      <c r="F9" s="6"/>
      <c r="G9" s="6"/>
      <c r="H9" s="6"/>
      <c r="I9" s="6"/>
      <c r="J9" s="6"/>
    </row>
    <row r="10" spans="1:16" s="7" customFormat="1" ht="14.25">
      <c r="A10" s="5" t="s">
        <v>89</v>
      </c>
      <c r="B10" s="5"/>
      <c r="C10" s="5"/>
      <c r="D10" s="5"/>
      <c r="F10" s="78"/>
      <c r="G10" s="78"/>
      <c r="H10" s="78"/>
      <c r="I10" s="78"/>
      <c r="J10" s="78"/>
    </row>
    <row r="11" spans="1:16" s="7" customFormat="1" ht="14.25">
      <c r="A11" s="5" t="s">
        <v>90</v>
      </c>
      <c r="B11" s="5"/>
      <c r="C11" s="5"/>
      <c r="D11" s="5"/>
      <c r="E11" s="5" t="s">
        <v>4</v>
      </c>
      <c r="F11" s="5"/>
      <c r="G11" s="5" t="s">
        <v>5</v>
      </c>
      <c r="I11" s="5"/>
      <c r="J11" s="5"/>
    </row>
    <row r="12" spans="1:16" s="7" customFormat="1" ht="14.25">
      <c r="A12" s="5" t="s">
        <v>91</v>
      </c>
      <c r="B12" s="5"/>
      <c r="C12" s="5"/>
      <c r="D12" s="5"/>
      <c r="E12" s="5" t="s">
        <v>6</v>
      </c>
      <c r="F12" s="5"/>
      <c r="G12" s="5" t="s">
        <v>7</v>
      </c>
      <c r="I12" s="5"/>
      <c r="J12" s="5"/>
    </row>
    <row r="13" spans="1:16" s="7" customFormat="1" ht="14.25">
      <c r="A13" s="5" t="s">
        <v>92</v>
      </c>
      <c r="B13" s="5"/>
      <c r="C13" s="5"/>
      <c r="D13" s="5"/>
      <c r="E13" s="5" t="s">
        <v>8</v>
      </c>
      <c r="F13" s="5"/>
      <c r="G13" s="5" t="s">
        <v>9</v>
      </c>
      <c r="I13" s="5"/>
      <c r="J13" s="5"/>
    </row>
    <row r="14" spans="1:16" s="7" customFormat="1" ht="14.25">
      <c r="A14" s="5" t="s">
        <v>93</v>
      </c>
      <c r="B14" s="5"/>
      <c r="C14" s="5"/>
      <c r="D14" s="5"/>
      <c r="E14" s="5"/>
      <c r="F14" s="5"/>
      <c r="G14" s="5"/>
      <c r="I14" s="5"/>
      <c r="J14" s="5"/>
    </row>
    <row r="15" spans="1:16" s="7" customFormat="1" ht="14.25">
      <c r="A15" s="5" t="s">
        <v>94</v>
      </c>
      <c r="B15" s="5"/>
      <c r="C15" s="5"/>
      <c r="D15" s="5"/>
      <c r="E15" s="5"/>
      <c r="F15" s="5"/>
      <c r="G15" s="5"/>
      <c r="I15" s="5"/>
      <c r="J15" s="5"/>
    </row>
    <row r="16" spans="1:16" ht="18.75">
      <c r="A16" s="81"/>
      <c r="B16" s="81"/>
      <c r="C16" s="81"/>
      <c r="D16" s="81"/>
      <c r="E16" s="5"/>
      <c r="F16" s="5"/>
      <c r="G16" s="5"/>
      <c r="H16" s="5"/>
      <c r="I16" s="82"/>
      <c r="J16" s="82"/>
      <c r="K16" s="83"/>
      <c r="L16" s="83"/>
      <c r="M16" s="83"/>
      <c r="N16" s="83"/>
      <c r="O16" s="83"/>
      <c r="P16" s="83"/>
    </row>
    <row r="17" spans="1:16" ht="30.2" customHeight="1">
      <c r="A17" s="111" t="s">
        <v>95</v>
      </c>
      <c r="B17" s="111"/>
      <c r="C17" s="111"/>
      <c r="D17" s="111"/>
      <c r="E17" s="111"/>
      <c r="F17" s="111"/>
      <c r="G17" s="111"/>
      <c r="H17" s="111"/>
      <c r="I17" s="6"/>
      <c r="J17" s="6"/>
      <c r="K17" s="8"/>
      <c r="L17" s="8"/>
      <c r="M17" s="8"/>
      <c r="N17" s="8"/>
      <c r="O17" s="8"/>
      <c r="P17" s="8"/>
    </row>
    <row r="18" spans="1:16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8"/>
      <c r="L18" s="8"/>
      <c r="M18" s="8"/>
      <c r="N18" s="8"/>
      <c r="O18" s="8"/>
      <c r="P18" s="8"/>
    </row>
    <row r="19" spans="1:16" ht="15.75">
      <c r="A19" s="159" t="s">
        <v>10</v>
      </c>
      <c r="B19" s="159"/>
      <c r="C19" s="159"/>
      <c r="D19" s="159"/>
      <c r="E19" s="159"/>
      <c r="F19" s="159"/>
      <c r="G19" s="159"/>
      <c r="H19" s="159"/>
      <c r="I19" s="11"/>
      <c r="J19" s="11"/>
      <c r="K19" s="11"/>
      <c r="L19" s="11"/>
      <c r="M19" s="11"/>
      <c r="N19" s="11"/>
      <c r="O19" s="11"/>
      <c r="P19" s="11"/>
    </row>
    <row r="20" spans="1:16" ht="15.75">
      <c r="A20" s="12"/>
      <c r="B20" s="144"/>
      <c r="C20" s="144"/>
      <c r="D20" s="144"/>
      <c r="E20" s="144"/>
      <c r="F20" s="144"/>
      <c r="G20" s="12"/>
      <c r="H20" s="13" t="s">
        <v>11</v>
      </c>
      <c r="I20" s="84"/>
      <c r="K20" s="8"/>
      <c r="M20" s="8"/>
      <c r="N20" s="8"/>
      <c r="O20" s="15"/>
    </row>
    <row r="21" spans="1:16" s="7" customFormat="1" ht="15" customHeight="1">
      <c r="A21" s="145" t="s">
        <v>12</v>
      </c>
      <c r="B21" s="146"/>
      <c r="C21" s="147"/>
      <c r="D21" s="153" t="s">
        <v>13</v>
      </c>
      <c r="E21" s="153" t="s">
        <v>14</v>
      </c>
      <c r="F21" s="153" t="s">
        <v>15</v>
      </c>
      <c r="G21" s="139" t="s">
        <v>16</v>
      </c>
      <c r="H21" s="139" t="s">
        <v>17</v>
      </c>
      <c r="I21" s="16"/>
    </row>
    <row r="22" spans="1:16" s="7" customFormat="1" ht="15" customHeight="1">
      <c r="A22" s="148"/>
      <c r="B22" s="149"/>
      <c r="C22" s="150"/>
      <c r="D22" s="154"/>
      <c r="E22" s="154"/>
      <c r="F22" s="154"/>
      <c r="G22" s="140"/>
      <c r="H22" s="140"/>
      <c r="I22" s="16"/>
    </row>
    <row r="23" spans="1:16" s="7" customFormat="1" ht="106.7" customHeight="1">
      <c r="A23" s="148"/>
      <c r="B23" s="151"/>
      <c r="C23" s="152"/>
      <c r="D23" s="155"/>
      <c r="E23" s="155"/>
      <c r="F23" s="155"/>
      <c r="G23" s="140"/>
      <c r="H23" s="140"/>
      <c r="I23" s="16"/>
    </row>
    <row r="24" spans="1:16" s="87" customFormat="1" ht="14.25">
      <c r="A24" s="85"/>
      <c r="B24" s="17"/>
      <c r="C24" s="18">
        <v>1499931</v>
      </c>
      <c r="D24" s="19">
        <v>1440773</v>
      </c>
      <c r="E24" s="19">
        <v>40332.839999999997</v>
      </c>
      <c r="F24" s="20">
        <f>D24-C24</f>
        <v>-59158</v>
      </c>
      <c r="G24" s="88">
        <f>H59</f>
        <v>1355845.3701755409</v>
      </c>
      <c r="H24" s="21">
        <f>D24+E24-G24</f>
        <v>125260.46982445917</v>
      </c>
      <c r="I24" s="22"/>
      <c r="J24" s="86"/>
    </row>
    <row r="25" spans="1:16" s="87" customFormat="1" ht="37.35" customHeight="1">
      <c r="A25" s="141" t="s">
        <v>96</v>
      </c>
      <c r="B25" s="141"/>
      <c r="C25" s="141"/>
      <c r="D25" s="141"/>
      <c r="E25" s="141"/>
      <c r="F25" s="141"/>
      <c r="G25" s="141"/>
      <c r="H25" s="141"/>
      <c r="I25" s="22"/>
      <c r="J25" s="86"/>
    </row>
    <row r="26" spans="1:16" s="87" customFormat="1" ht="14.25" customHeight="1">
      <c r="A26" s="23"/>
      <c r="B26" s="23"/>
      <c r="C26" s="23"/>
      <c r="D26" s="23"/>
      <c r="E26" s="23"/>
      <c r="F26" s="23"/>
      <c r="G26" s="23"/>
      <c r="H26" s="23"/>
      <c r="I26" s="22"/>
      <c r="J26" s="86"/>
    </row>
    <row r="27" spans="1:16" s="87" customFormat="1" ht="28.15" customHeight="1">
      <c r="A27" s="142" t="s">
        <v>97</v>
      </c>
      <c r="B27" s="142"/>
      <c r="C27" s="142"/>
      <c r="D27" s="142"/>
      <c r="E27" s="142"/>
      <c r="F27" s="142"/>
      <c r="G27" s="142"/>
      <c r="H27" s="142"/>
      <c r="I27" s="22"/>
      <c r="J27" s="86"/>
    </row>
    <row r="28" spans="1:16" ht="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8"/>
      <c r="L28" s="8"/>
      <c r="M28" s="8"/>
      <c r="N28" s="8"/>
      <c r="O28" s="8"/>
      <c r="P28" s="8"/>
    </row>
    <row r="29" spans="1:16" ht="14.25">
      <c r="A29" s="143" t="s">
        <v>18</v>
      </c>
      <c r="B29" s="143"/>
      <c r="C29" s="143"/>
      <c r="D29" s="143"/>
      <c r="E29" s="143"/>
      <c r="F29" s="143"/>
      <c r="G29" s="143"/>
      <c r="H29" s="143"/>
      <c r="I29" s="5"/>
      <c r="J29" s="5"/>
      <c r="K29" s="7"/>
      <c r="L29" s="7"/>
      <c r="M29" s="7"/>
      <c r="N29" s="7"/>
      <c r="O29" s="7"/>
      <c r="P29" s="7"/>
    </row>
    <row r="30" spans="1:16" ht="14.25">
      <c r="A30" s="5" t="s">
        <v>19</v>
      </c>
      <c r="B30" s="5"/>
      <c r="C30" s="5"/>
      <c r="D30" s="5"/>
      <c r="E30" s="5"/>
      <c r="F30" s="5"/>
      <c r="G30" s="27"/>
      <c r="H30" s="27"/>
      <c r="I30" s="5"/>
      <c r="J30" s="7"/>
      <c r="K30" s="7"/>
      <c r="L30" s="7"/>
      <c r="M30" s="7"/>
      <c r="N30" s="7"/>
      <c r="O30" s="7"/>
    </row>
    <row r="31" spans="1:16" ht="15" customHeight="1">
      <c r="A31" s="111" t="s">
        <v>20</v>
      </c>
      <c r="B31" s="111"/>
      <c r="C31" s="111"/>
      <c r="D31" s="111"/>
      <c r="E31" s="111"/>
      <c r="F31" s="111"/>
      <c r="G31" s="111"/>
      <c r="H31" s="111"/>
      <c r="I31" s="6"/>
      <c r="J31" s="6"/>
      <c r="K31" s="6"/>
      <c r="L31" s="6"/>
      <c r="M31" s="6"/>
      <c r="N31" s="6"/>
      <c r="O31" s="6"/>
      <c r="P31" s="6"/>
    </row>
    <row r="32" spans="1:16" ht="14.25">
      <c r="A32" s="5" t="s">
        <v>21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8" ht="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8" s="14" customFormat="1" ht="15.75">
      <c r="A34" s="110" t="s">
        <v>22</v>
      </c>
      <c r="B34" s="110"/>
      <c r="C34" s="110"/>
      <c r="D34" s="110"/>
      <c r="E34" s="110"/>
      <c r="F34" s="110"/>
      <c r="G34" s="110"/>
      <c r="H34" s="110"/>
      <c r="I34" s="10"/>
      <c r="J34" s="10"/>
    </row>
    <row r="35" spans="1:18" s="14" customFormat="1">
      <c r="A35" s="29"/>
      <c r="B35" s="80"/>
      <c r="C35" s="135"/>
      <c r="D35" s="135"/>
      <c r="E35" s="136"/>
      <c r="F35" s="136"/>
      <c r="G35" s="80"/>
      <c r="H35" s="30" t="s">
        <v>23</v>
      </c>
      <c r="I35" s="30"/>
    </row>
    <row r="36" spans="1:18" s="14" customFormat="1" ht="15.75">
      <c r="A36" s="137" t="s">
        <v>24</v>
      </c>
      <c r="B36" s="138"/>
      <c r="C36" s="113" t="s">
        <v>25</v>
      </c>
      <c r="D36" s="115"/>
      <c r="E36" s="115"/>
      <c r="F36" s="115"/>
      <c r="G36" s="114"/>
      <c r="H36" s="31" t="s">
        <v>26</v>
      </c>
      <c r="L36" s="123"/>
      <c r="M36" s="123"/>
      <c r="N36" s="123"/>
      <c r="O36" s="123"/>
      <c r="P36" s="123"/>
      <c r="Q36" s="123"/>
      <c r="R36" s="123"/>
    </row>
    <row r="37" spans="1:18" s="14" customFormat="1" ht="15" customHeight="1">
      <c r="A37" s="124" t="s">
        <v>98</v>
      </c>
      <c r="B37" s="125"/>
      <c r="C37" s="32" t="s">
        <v>99</v>
      </c>
      <c r="D37" s="33"/>
      <c r="E37" s="33"/>
      <c r="F37" s="33"/>
      <c r="G37" s="33"/>
      <c r="H37" s="89">
        <f>752+808+377+434+6142</f>
        <v>8513</v>
      </c>
      <c r="L37" s="123"/>
      <c r="M37" s="123"/>
      <c r="N37" s="123"/>
      <c r="O37" s="123"/>
      <c r="P37" s="123"/>
      <c r="Q37" s="123"/>
      <c r="R37" s="123"/>
    </row>
    <row r="38" spans="1:18" s="14" customFormat="1" ht="15" customHeight="1">
      <c r="A38" s="116"/>
      <c r="B38" s="117"/>
      <c r="C38" s="32" t="s">
        <v>100</v>
      </c>
      <c r="D38" s="33"/>
      <c r="E38" s="33"/>
      <c r="F38" s="33"/>
      <c r="G38" s="33"/>
      <c r="H38" s="89">
        <f>7642+2412+8603</f>
        <v>18657</v>
      </c>
      <c r="L38" s="123"/>
      <c r="M38" s="123"/>
      <c r="N38" s="123"/>
      <c r="O38" s="123"/>
      <c r="P38" s="123"/>
      <c r="Q38" s="123"/>
      <c r="R38" s="123"/>
    </row>
    <row r="39" spans="1:18" s="14" customFormat="1" ht="15" customHeight="1">
      <c r="A39" s="116"/>
      <c r="B39" s="117"/>
      <c r="C39" s="32" t="s">
        <v>101</v>
      </c>
      <c r="D39" s="33"/>
      <c r="E39" s="33"/>
      <c r="F39" s="33"/>
      <c r="G39" s="33"/>
      <c r="H39" s="89">
        <f>6739</f>
        <v>6739</v>
      </c>
      <c r="L39" s="123"/>
      <c r="M39" s="123"/>
      <c r="N39" s="123"/>
      <c r="O39" s="123"/>
      <c r="P39" s="123"/>
      <c r="Q39" s="123"/>
      <c r="R39" s="123"/>
    </row>
    <row r="40" spans="1:18" s="14" customFormat="1" ht="15" customHeight="1">
      <c r="A40" s="116"/>
      <c r="B40" s="117"/>
      <c r="C40" s="32"/>
      <c r="D40" s="33"/>
      <c r="E40" s="33"/>
      <c r="F40" s="33"/>
      <c r="G40" s="33"/>
      <c r="H40" s="90">
        <f>SUM(H37:H39)</f>
        <v>33909</v>
      </c>
      <c r="K40" s="91"/>
      <c r="L40" s="92"/>
      <c r="M40" s="92"/>
      <c r="N40" s="92"/>
      <c r="O40" s="92"/>
      <c r="P40" s="92"/>
      <c r="Q40" s="92"/>
      <c r="R40" s="92"/>
    </row>
    <row r="41" spans="1:18" s="14" customFormat="1" ht="15.75">
      <c r="A41" s="116"/>
      <c r="B41" s="117"/>
      <c r="C41" s="113" t="s">
        <v>27</v>
      </c>
      <c r="D41" s="115"/>
      <c r="E41" s="115"/>
      <c r="F41" s="115"/>
      <c r="G41" s="114"/>
      <c r="H41" s="90"/>
      <c r="L41" s="123"/>
      <c r="M41" s="123"/>
      <c r="N41" s="123"/>
      <c r="O41" s="123"/>
      <c r="P41" s="123"/>
      <c r="Q41" s="123"/>
      <c r="R41" s="123"/>
    </row>
    <row r="42" spans="1:18" s="14" customFormat="1" ht="15.75">
      <c r="A42" s="116"/>
      <c r="B42" s="117"/>
      <c r="C42" s="32" t="s">
        <v>102</v>
      </c>
      <c r="D42" s="79"/>
      <c r="E42" s="79"/>
      <c r="F42" s="79"/>
      <c r="G42" s="79"/>
      <c r="H42" s="89">
        <f>1851</f>
        <v>1851</v>
      </c>
      <c r="L42" s="92"/>
      <c r="M42" s="92"/>
      <c r="N42" s="92"/>
      <c r="O42" s="92"/>
      <c r="P42" s="92"/>
      <c r="Q42" s="92"/>
      <c r="R42" s="92"/>
    </row>
    <row r="43" spans="1:18" s="14" customFormat="1" ht="14.25">
      <c r="A43" s="118"/>
      <c r="B43" s="119"/>
      <c r="C43" s="32" t="s">
        <v>103</v>
      </c>
      <c r="D43" s="33"/>
      <c r="E43" s="33"/>
      <c r="F43" s="33"/>
      <c r="G43" s="33"/>
      <c r="H43" s="34">
        <f>718+301</f>
        <v>1019</v>
      </c>
    </row>
    <row r="44" spans="1:18">
      <c r="A44" s="36"/>
      <c r="B44" s="36"/>
      <c r="C44" s="36"/>
      <c r="D44" s="36"/>
      <c r="E44" s="37"/>
      <c r="F44" s="37"/>
      <c r="G44" s="37"/>
      <c r="H44" s="37"/>
      <c r="I44" s="37"/>
      <c r="J44" s="37"/>
    </row>
    <row r="45" spans="1:18" ht="42.75" customHeight="1">
      <c r="A45" s="111" t="s">
        <v>104</v>
      </c>
      <c r="B45" s="111"/>
      <c r="C45" s="111"/>
      <c r="D45" s="111"/>
      <c r="E45" s="111"/>
      <c r="F45" s="111"/>
      <c r="G45" s="111"/>
      <c r="H45" s="111"/>
      <c r="I45" s="6"/>
      <c r="J45" s="6"/>
    </row>
    <row r="46" spans="1:18">
      <c r="A46" s="36"/>
      <c r="B46" s="36"/>
      <c r="C46" s="36"/>
      <c r="D46" s="36"/>
      <c r="E46" s="37"/>
      <c r="F46" s="37"/>
      <c r="G46" s="37"/>
      <c r="H46" s="37"/>
      <c r="I46" s="37"/>
      <c r="J46" s="37"/>
    </row>
    <row r="47" spans="1:18" ht="33" customHeight="1">
      <c r="A47" s="112" t="s">
        <v>28</v>
      </c>
      <c r="B47" s="112"/>
      <c r="C47" s="112"/>
      <c r="D47" s="112"/>
      <c r="E47" s="112"/>
      <c r="F47" s="112"/>
      <c r="G47" s="112"/>
      <c r="H47" s="112"/>
      <c r="I47" s="38"/>
      <c r="J47" s="38"/>
      <c r="K47" s="11"/>
      <c r="L47" s="11"/>
      <c r="M47" s="11"/>
      <c r="N47" s="11"/>
      <c r="O47" s="11"/>
      <c r="P47" s="11"/>
    </row>
    <row r="48" spans="1:18" ht="15">
      <c r="A48" s="39"/>
      <c r="B48" s="39"/>
      <c r="C48" s="39"/>
      <c r="D48" s="39"/>
      <c r="E48" s="39"/>
      <c r="F48" s="39"/>
      <c r="G48" s="39"/>
      <c r="H48" s="40" t="s">
        <v>29</v>
      </c>
      <c r="J48" s="39"/>
      <c r="M48" s="39"/>
      <c r="N48" s="39"/>
      <c r="O48" s="39"/>
      <c r="P48" s="39"/>
    </row>
    <row r="49" spans="1:12" ht="15.75">
      <c r="A49" s="113" t="s">
        <v>24</v>
      </c>
      <c r="B49" s="114"/>
      <c r="C49" s="113" t="s">
        <v>25</v>
      </c>
      <c r="D49" s="115"/>
      <c r="E49" s="115"/>
      <c r="F49" s="115"/>
      <c r="G49" s="114"/>
      <c r="H49" s="31" t="s">
        <v>26</v>
      </c>
      <c r="I49" s="39"/>
      <c r="J49" s="39"/>
      <c r="K49" s="39"/>
      <c r="L49" s="39"/>
    </row>
    <row r="50" spans="1:12" ht="29.25" customHeight="1">
      <c r="A50" s="116" t="s">
        <v>98</v>
      </c>
      <c r="B50" s="117"/>
      <c r="C50" s="132" t="s">
        <v>105</v>
      </c>
      <c r="D50" s="133"/>
      <c r="E50" s="133"/>
      <c r="F50" s="133"/>
      <c r="G50" s="134"/>
      <c r="H50" s="34">
        <f>3068+969+5029</f>
        <v>9066</v>
      </c>
      <c r="I50" s="39"/>
      <c r="J50" s="39"/>
      <c r="K50" s="39"/>
      <c r="L50" s="39"/>
    </row>
    <row r="51" spans="1:12" ht="15" customHeight="1">
      <c r="A51" s="116"/>
      <c r="B51" s="117"/>
      <c r="C51" s="132" t="s">
        <v>106</v>
      </c>
      <c r="D51" s="133"/>
      <c r="E51" s="133"/>
      <c r="F51" s="133"/>
      <c r="G51" s="134"/>
      <c r="H51" s="34">
        <f>1271+569+4454+2770</f>
        <v>9064</v>
      </c>
      <c r="I51" s="39"/>
      <c r="J51" s="39"/>
      <c r="K51" s="39"/>
      <c r="L51" s="39"/>
    </row>
    <row r="52" spans="1:12" ht="15">
      <c r="A52" s="118"/>
      <c r="B52" s="119"/>
      <c r="C52" s="120" t="s">
        <v>30</v>
      </c>
      <c r="D52" s="121"/>
      <c r="E52" s="121"/>
      <c r="F52" s="121"/>
      <c r="G52" s="122"/>
      <c r="H52" s="34">
        <v>7228</v>
      </c>
      <c r="I52" s="39"/>
      <c r="J52" s="39"/>
      <c r="K52" s="39"/>
      <c r="L52" s="39"/>
    </row>
    <row r="53" spans="1:12">
      <c r="A53" s="36"/>
      <c r="B53" s="36"/>
      <c r="I53" s="37"/>
      <c r="J53" s="37"/>
    </row>
    <row r="54" spans="1:12">
      <c r="A54" s="41" t="s">
        <v>107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 ht="18" customHeight="1">
      <c r="A55" s="128" t="s">
        <v>83</v>
      </c>
      <c r="B55" s="128"/>
      <c r="C55" s="128"/>
      <c r="D55" s="128"/>
      <c r="E55" s="128"/>
      <c r="F55" s="128"/>
      <c r="G55" s="128"/>
      <c r="H55" s="128"/>
      <c r="I55" s="42"/>
      <c r="J55" s="42"/>
    </row>
    <row r="56" spans="1:12" ht="12.2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2" ht="15.75">
      <c r="A57" s="129" t="s">
        <v>31</v>
      </c>
      <c r="B57" s="129"/>
      <c r="C57" s="129"/>
      <c r="D57" s="129"/>
      <c r="E57" s="129"/>
      <c r="F57" s="129"/>
      <c r="G57" s="129"/>
      <c r="H57" s="129"/>
      <c r="I57" s="11"/>
      <c r="J57" s="11"/>
    </row>
    <row r="58" spans="1:12" ht="15.75">
      <c r="A58" s="77"/>
      <c r="B58" s="77"/>
      <c r="C58" s="77"/>
      <c r="D58" s="77"/>
      <c r="E58" s="77"/>
      <c r="F58" s="77"/>
      <c r="G58" s="77"/>
      <c r="H58" s="40" t="s">
        <v>32</v>
      </c>
      <c r="J58" s="77"/>
    </row>
    <row r="59" spans="1:12" ht="15.75">
      <c r="A59" s="130" t="s">
        <v>33</v>
      </c>
      <c r="B59" s="130"/>
      <c r="C59" s="130"/>
      <c r="D59" s="130"/>
      <c r="E59" s="130"/>
      <c r="F59" s="130"/>
      <c r="G59" s="131"/>
      <c r="H59" s="43">
        <f>SUM(H67:H79)+H61+H66</f>
        <v>1355845.3701755409</v>
      </c>
      <c r="I59" s="44"/>
      <c r="J59" s="44"/>
    </row>
    <row r="60" spans="1:12" ht="15">
      <c r="A60" s="45" t="s">
        <v>34</v>
      </c>
      <c r="B60" s="100" t="s">
        <v>35</v>
      </c>
      <c r="C60" s="101"/>
      <c r="D60" s="101"/>
      <c r="E60" s="101"/>
      <c r="F60" s="101"/>
      <c r="G60" s="102"/>
      <c r="H60" s="46" t="s">
        <v>36</v>
      </c>
      <c r="I60" s="25"/>
    </row>
    <row r="61" spans="1:12" ht="15.75">
      <c r="A61" s="47" t="s">
        <v>37</v>
      </c>
      <c r="B61" s="32" t="s">
        <v>38</v>
      </c>
      <c r="C61" s="33"/>
      <c r="D61" s="33"/>
      <c r="E61" s="33"/>
      <c r="F61" s="33"/>
      <c r="G61" s="33"/>
      <c r="H61" s="35">
        <f>SUM(H62:H65)</f>
        <v>67434.373747695296</v>
      </c>
      <c r="I61" s="24"/>
      <c r="K61" s="48"/>
    </row>
    <row r="62" spans="1:12" ht="15">
      <c r="A62" s="47"/>
      <c r="B62" s="32" t="s">
        <v>108</v>
      </c>
      <c r="C62" s="33"/>
      <c r="D62" s="33"/>
      <c r="E62" s="33"/>
      <c r="F62" s="33"/>
      <c r="G62" s="33"/>
      <c r="H62" s="34">
        <v>6299</v>
      </c>
      <c r="I62" s="93">
        <f>SUM(H62:H64)</f>
        <v>20483</v>
      </c>
    </row>
    <row r="63" spans="1:12" ht="15">
      <c r="A63" s="47"/>
      <c r="B63" s="32" t="s">
        <v>39</v>
      </c>
      <c r="C63" s="33"/>
      <c r="D63" s="33"/>
      <c r="E63" s="33"/>
      <c r="F63" s="33"/>
      <c r="G63" s="33"/>
      <c r="H63" s="34">
        <v>6503</v>
      </c>
      <c r="I63" s="24"/>
    </row>
    <row r="64" spans="1:12" ht="15">
      <c r="A64" s="47"/>
      <c r="B64" s="32" t="s">
        <v>40</v>
      </c>
      <c r="C64" s="33"/>
      <c r="D64" s="33"/>
      <c r="E64" s="33"/>
      <c r="F64" s="33"/>
      <c r="G64" s="33"/>
      <c r="H64" s="34">
        <v>7681</v>
      </c>
      <c r="I64" s="24"/>
    </row>
    <row r="65" spans="1:18" ht="48.2" customHeight="1">
      <c r="A65" s="47"/>
      <c r="B65" s="103" t="s">
        <v>109</v>
      </c>
      <c r="C65" s="104"/>
      <c r="D65" s="104"/>
      <c r="E65" s="104"/>
      <c r="F65" s="104"/>
      <c r="G65" s="104"/>
      <c r="H65" s="34">
        <f>[1]Основное!$D$4*[1]Основное!I32</f>
        <v>46951.373747695296</v>
      </c>
      <c r="I65" s="24"/>
    </row>
    <row r="66" spans="1:18" ht="29.85" customHeight="1">
      <c r="A66" s="47" t="s">
        <v>41</v>
      </c>
      <c r="B66" s="105" t="s">
        <v>42</v>
      </c>
      <c r="C66" s="106"/>
      <c r="D66" s="106"/>
      <c r="E66" s="106"/>
      <c r="F66" s="106"/>
      <c r="G66" s="107"/>
      <c r="H66" s="34">
        <f>4517+7228+[1]Основное!I33*[1]Основное!D4</f>
        <v>14023.532825256778</v>
      </c>
      <c r="I66" s="24"/>
    </row>
    <row r="67" spans="1:18" ht="15">
      <c r="A67" s="47" t="s">
        <v>43</v>
      </c>
      <c r="B67" s="49" t="s">
        <v>44</v>
      </c>
      <c r="C67" s="33"/>
      <c r="D67" s="33"/>
      <c r="E67" s="33"/>
      <c r="F67" s="33"/>
      <c r="G67" s="33"/>
      <c r="H67" s="34">
        <f>[1]Основное!$D$4*[1]Основное!I34</f>
        <v>6099.010955169143</v>
      </c>
      <c r="I67" s="24"/>
    </row>
    <row r="68" spans="1:18" ht="14.25">
      <c r="A68" s="47" t="s">
        <v>45</v>
      </c>
      <c r="B68" s="32" t="s">
        <v>46</v>
      </c>
      <c r="C68" s="33"/>
      <c r="D68" s="33"/>
      <c r="E68" s="33"/>
      <c r="F68" s="33"/>
      <c r="G68" s="33"/>
      <c r="H68" s="34">
        <f>[1]Основное!$D$4*[1]Основное!I35</f>
        <v>68767.68571909923</v>
      </c>
      <c r="I68" s="50"/>
      <c r="J68" s="50"/>
      <c r="K68" s="14"/>
      <c r="L68" s="14"/>
      <c r="M68" s="14"/>
      <c r="N68" s="14"/>
      <c r="O68" s="14"/>
      <c r="P68" s="14"/>
      <c r="Q68" s="14"/>
      <c r="R68" s="14"/>
    </row>
    <row r="69" spans="1:18" ht="14.25">
      <c r="A69" s="47" t="s">
        <v>47</v>
      </c>
      <c r="B69" s="32" t="s">
        <v>48</v>
      </c>
      <c r="C69" s="33"/>
      <c r="D69" s="33"/>
      <c r="E69" s="33"/>
      <c r="F69" s="33"/>
      <c r="G69" s="33"/>
      <c r="H69" s="34">
        <f>[1]Основное!$D$4*[1]Основное!I36</f>
        <v>10406.448374611815</v>
      </c>
      <c r="I69" s="50"/>
      <c r="J69" s="50"/>
      <c r="K69" s="14"/>
      <c r="L69" s="14"/>
      <c r="M69" s="14"/>
      <c r="N69" s="14"/>
      <c r="O69" s="14"/>
      <c r="P69" s="14"/>
      <c r="Q69" s="14"/>
      <c r="R69" s="14"/>
    </row>
    <row r="70" spans="1:18" ht="15">
      <c r="A70" s="47" t="s">
        <v>49</v>
      </c>
      <c r="B70" s="51" t="s">
        <v>50</v>
      </c>
      <c r="C70" s="33"/>
      <c r="D70" s="33"/>
      <c r="E70" s="33"/>
      <c r="F70" s="33"/>
      <c r="G70" s="33"/>
      <c r="H70" s="34">
        <f>[1]Основное!$D$4*[1]Основное!I37</f>
        <v>51202.591246610151</v>
      </c>
      <c r="I70" s="24"/>
    </row>
    <row r="71" spans="1:18" ht="15">
      <c r="A71" s="47" t="s">
        <v>51</v>
      </c>
      <c r="B71" s="32" t="s">
        <v>52</v>
      </c>
      <c r="C71" s="33"/>
      <c r="D71" s="33"/>
      <c r="E71" s="33"/>
      <c r="F71" s="33"/>
      <c r="G71" s="33"/>
      <c r="H71" s="34">
        <f>[1]Основное!$D$4*[1]Основное!I38</f>
        <v>248340.60399702989</v>
      </c>
      <c r="I71" s="24"/>
    </row>
    <row r="72" spans="1:18" ht="15">
      <c r="A72" s="47" t="s">
        <v>53</v>
      </c>
      <c r="B72" s="32" t="s">
        <v>54</v>
      </c>
      <c r="C72" s="33"/>
      <c r="D72" s="33"/>
      <c r="E72" s="33"/>
      <c r="F72" s="33"/>
      <c r="G72" s="33"/>
      <c r="H72" s="34">
        <f>[1]Основное!$D$4*[1]Основное!I39+4100*4</f>
        <v>17567.482632014762</v>
      </c>
      <c r="I72" s="24"/>
    </row>
    <row r="73" spans="1:18" ht="15">
      <c r="A73" s="47" t="s">
        <v>55</v>
      </c>
      <c r="B73" s="32" t="s">
        <v>110</v>
      </c>
      <c r="C73" s="33"/>
      <c r="D73" s="33"/>
      <c r="E73" s="33"/>
      <c r="F73" s="33"/>
      <c r="G73" s="33"/>
      <c r="H73" s="34">
        <f>[1]Основное!$D$4*[1]Основное!I40</f>
        <v>30313.922923979342</v>
      </c>
      <c r="I73" s="24"/>
    </row>
    <row r="74" spans="1:18" ht="15">
      <c r="A74" s="47" t="s">
        <v>56</v>
      </c>
      <c r="B74" s="32" t="s">
        <v>57</v>
      </c>
      <c r="C74" s="33"/>
      <c r="D74" s="33"/>
      <c r="E74" s="33"/>
      <c r="F74" s="33"/>
      <c r="G74" s="33"/>
      <c r="H74" s="34">
        <f>[1]Основное!$D$4*[1]Основное!I41</f>
        <v>14229.966849839497</v>
      </c>
      <c r="I74" s="24"/>
    </row>
    <row r="75" spans="1:18" ht="15">
      <c r="A75" s="47" t="s">
        <v>58</v>
      </c>
      <c r="B75" s="32" t="s">
        <v>59</v>
      </c>
      <c r="C75" s="33"/>
      <c r="D75" s="33"/>
      <c r="E75" s="33"/>
      <c r="F75" s="33"/>
      <c r="G75" s="33"/>
      <c r="H75" s="34">
        <f>[1]Основное!$D$4*[1]Основное!I42</f>
        <v>613406.9980240427</v>
      </c>
      <c r="I75" s="24"/>
    </row>
    <row r="76" spans="1:18" ht="15">
      <c r="A76" s="47" t="s">
        <v>60</v>
      </c>
      <c r="B76" s="32" t="s">
        <v>61</v>
      </c>
      <c r="C76" s="33"/>
      <c r="D76" s="33"/>
      <c r="E76" s="33"/>
      <c r="F76" s="33"/>
      <c r="G76" s="33"/>
      <c r="H76" s="34">
        <f>[1]Основное!$D$4*[1]Основное!I43</f>
        <v>166805.54220434555</v>
      </c>
      <c r="I76" s="24"/>
    </row>
    <row r="77" spans="1:18" ht="15">
      <c r="A77" s="47" t="s">
        <v>62</v>
      </c>
      <c r="B77" s="32" t="s">
        <v>63</v>
      </c>
      <c r="C77" s="33"/>
      <c r="D77" s="33"/>
      <c r="E77" s="33"/>
      <c r="F77" s="33"/>
      <c r="G77" s="33"/>
      <c r="H77" s="34">
        <f>[1]Основное!$D$4*[1]Основное!I44</f>
        <v>16379.198691133723</v>
      </c>
      <c r="I77" s="24"/>
    </row>
    <row r="78" spans="1:18" ht="15">
      <c r="A78" s="47" t="s">
        <v>64</v>
      </c>
      <c r="B78" s="32" t="s">
        <v>80</v>
      </c>
      <c r="C78" s="33"/>
      <c r="D78" s="33"/>
      <c r="E78" s="33"/>
      <c r="F78" s="33"/>
      <c r="G78" s="33"/>
      <c r="H78" s="34">
        <f>[1]Основное!$D$4*[1]Основное!I45</f>
        <v>22996.011984713241</v>
      </c>
      <c r="I78" s="24"/>
    </row>
    <row r="79" spans="1:18" ht="14.25">
      <c r="A79" s="47" t="s">
        <v>65</v>
      </c>
      <c r="B79" s="32" t="s">
        <v>111</v>
      </c>
      <c r="C79" s="33"/>
      <c r="D79" s="33"/>
      <c r="E79" s="33"/>
      <c r="F79" s="33"/>
      <c r="G79" s="33"/>
      <c r="H79" s="34">
        <v>7872</v>
      </c>
      <c r="I79" s="50"/>
      <c r="J79" s="50"/>
    </row>
    <row r="80" spans="1:18" ht="14.25">
      <c r="A80" s="94"/>
      <c r="B80" s="26"/>
      <c r="C80" s="26"/>
      <c r="D80" s="26"/>
      <c r="E80" s="26"/>
      <c r="F80" s="26"/>
      <c r="G80" s="26"/>
      <c r="H80" s="95"/>
      <c r="I80" s="50"/>
      <c r="J80" s="50"/>
    </row>
    <row r="81" spans="1:15" s="14" customFormat="1" ht="26.45" customHeight="1">
      <c r="A81" s="108" t="s">
        <v>112</v>
      </c>
      <c r="B81" s="108"/>
      <c r="C81" s="108"/>
      <c r="D81" s="108"/>
      <c r="E81" s="108"/>
      <c r="F81" s="108"/>
      <c r="G81" s="108"/>
      <c r="H81" s="108"/>
      <c r="I81" s="52"/>
      <c r="J81" s="52"/>
      <c r="K81" s="53"/>
    </row>
    <row r="82" spans="1:15" s="14" customFormat="1">
      <c r="A82" s="54"/>
      <c r="B82" s="109"/>
      <c r="C82" s="109"/>
      <c r="D82" s="109"/>
      <c r="E82" s="109"/>
      <c r="F82" s="109"/>
      <c r="G82" s="109"/>
      <c r="H82" s="109"/>
      <c r="I82" s="55"/>
      <c r="J82" s="55"/>
    </row>
    <row r="83" spans="1:15" s="14" customFormat="1" ht="15.75">
      <c r="A83" s="110" t="s">
        <v>66</v>
      </c>
      <c r="B83" s="110"/>
      <c r="C83" s="110"/>
      <c r="D83" s="110"/>
      <c r="E83" s="110"/>
      <c r="F83" s="110"/>
      <c r="G83" s="110"/>
      <c r="I83" s="54"/>
    </row>
    <row r="84" spans="1:15" s="14" customFormat="1" ht="15.75">
      <c r="A84" s="25"/>
      <c r="B84" s="25"/>
      <c r="C84" s="25"/>
      <c r="D84" s="25"/>
      <c r="E84" s="10"/>
      <c r="F84" s="53"/>
      <c r="G84" s="56" t="s">
        <v>67</v>
      </c>
      <c r="H84" s="55"/>
      <c r="I84" s="55"/>
    </row>
    <row r="85" spans="1:15" s="14" customFormat="1" ht="31.7" customHeight="1">
      <c r="A85" s="57" t="s">
        <v>68</v>
      </c>
      <c r="B85" s="57" t="s">
        <v>113</v>
      </c>
      <c r="C85" s="58" t="s">
        <v>69</v>
      </c>
      <c r="D85" s="58" t="s">
        <v>70</v>
      </c>
      <c r="E85" s="59" t="s">
        <v>71</v>
      </c>
      <c r="F85" s="59" t="s">
        <v>72</v>
      </c>
      <c r="G85" s="60" t="s">
        <v>73</v>
      </c>
      <c r="J85" s="55"/>
    </row>
    <row r="86" spans="1:15" s="61" customFormat="1" ht="15">
      <c r="A86" s="62">
        <v>2052.84</v>
      </c>
      <c r="B86" s="96">
        <v>8640</v>
      </c>
      <c r="C86" s="63">
        <v>8640</v>
      </c>
      <c r="D86" s="62">
        <v>12000</v>
      </c>
      <c r="E86" s="63">
        <v>6000</v>
      </c>
      <c r="F86" s="63">
        <v>3000</v>
      </c>
      <c r="G86" s="64">
        <f>SUM(A86:F86)</f>
        <v>40332.839999999997</v>
      </c>
      <c r="H86" s="26"/>
      <c r="I86" s="26"/>
      <c r="J86" s="26"/>
    </row>
    <row r="87" spans="1:15" s="14" customFormat="1" ht="15">
      <c r="A87" s="65"/>
      <c r="B87" s="65"/>
      <c r="C87" s="66"/>
      <c r="D87" s="66"/>
      <c r="E87" s="66"/>
      <c r="F87" s="66"/>
      <c r="G87" s="53"/>
      <c r="H87" s="55"/>
      <c r="I87" s="55"/>
      <c r="J87" s="55"/>
    </row>
    <row r="88" spans="1:15" s="14" customFormat="1" ht="94.7" customHeight="1">
      <c r="A88" s="97" t="s">
        <v>74</v>
      </c>
      <c r="B88" s="97"/>
      <c r="C88" s="97"/>
      <c r="D88" s="97"/>
      <c r="E88" s="97"/>
      <c r="F88" s="97"/>
      <c r="G88" s="97"/>
      <c r="H88" s="97"/>
      <c r="I88" s="67"/>
      <c r="J88" s="67"/>
      <c r="K88" s="67"/>
      <c r="L88" s="67"/>
    </row>
    <row r="89" spans="1:15" ht="59.25" customHeight="1">
      <c r="A89" s="160" t="s">
        <v>75</v>
      </c>
      <c r="B89" s="160"/>
      <c r="C89" s="160"/>
      <c r="D89" s="160"/>
      <c r="E89" s="160"/>
      <c r="F89" s="160"/>
      <c r="G89" s="160"/>
      <c r="H89" s="160"/>
      <c r="I89" s="68"/>
      <c r="J89" s="68"/>
      <c r="K89" s="68"/>
      <c r="L89" s="68"/>
      <c r="M89" s="68"/>
      <c r="N89" s="68"/>
      <c r="O89" s="68"/>
    </row>
    <row r="90" spans="1:1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1:15" ht="15">
      <c r="A91" s="126" t="s">
        <v>76</v>
      </c>
      <c r="B91" s="126"/>
      <c r="C91" s="126"/>
      <c r="D91" s="126"/>
      <c r="E91" s="126"/>
      <c r="F91" s="126"/>
      <c r="G91" s="126"/>
      <c r="H91" s="126"/>
      <c r="I91" s="70"/>
      <c r="J91" s="71"/>
      <c r="K91" s="71"/>
      <c r="L91" s="71"/>
      <c r="M91" s="71"/>
      <c r="N91" s="71"/>
      <c r="O91" s="71"/>
    </row>
    <row r="92" spans="1:15" ht="15">
      <c r="A92" s="126" t="s">
        <v>77</v>
      </c>
      <c r="B92" s="126"/>
      <c r="C92" s="126"/>
      <c r="D92" s="126"/>
      <c r="E92" s="126"/>
      <c r="F92" s="126"/>
      <c r="G92" s="126"/>
      <c r="H92" s="126"/>
      <c r="I92" s="70"/>
      <c r="J92" s="71"/>
      <c r="K92" s="71"/>
      <c r="L92" s="71"/>
      <c r="M92" s="71"/>
      <c r="N92" s="71"/>
      <c r="O92" s="71"/>
    </row>
    <row r="93" spans="1:15" ht="14.25">
      <c r="A93" s="127" t="s">
        <v>78</v>
      </c>
      <c r="B93" s="127"/>
      <c r="C93" s="127"/>
      <c r="D93" s="127"/>
      <c r="E93" s="127"/>
      <c r="F93" s="127"/>
      <c r="G93" s="127"/>
      <c r="H93" s="127"/>
      <c r="I93" s="72"/>
      <c r="J93" s="72"/>
      <c r="K93" s="72"/>
      <c r="L93" s="72"/>
      <c r="M93" s="72"/>
      <c r="N93" s="72"/>
      <c r="O93" s="72"/>
    </row>
    <row r="94" spans="1:15" ht="15">
      <c r="A94" s="98" t="s">
        <v>81</v>
      </c>
      <c r="B94" s="98"/>
      <c r="C94" s="98"/>
      <c r="D94" s="98"/>
      <c r="E94" s="98"/>
      <c r="F94" s="98"/>
      <c r="G94" s="98"/>
      <c r="H94" s="98"/>
      <c r="I94" s="73"/>
      <c r="J94" s="74"/>
      <c r="K94" s="74"/>
      <c r="L94" s="74"/>
      <c r="M94" s="74"/>
      <c r="N94" s="74"/>
      <c r="O94" s="74"/>
    </row>
    <row r="95" spans="1:15" ht="15">
      <c r="A95" s="99" t="s">
        <v>82</v>
      </c>
      <c r="B95" s="99"/>
      <c r="C95" s="99"/>
      <c r="D95" s="99"/>
      <c r="E95" s="99"/>
      <c r="F95" s="99"/>
      <c r="G95" s="99"/>
      <c r="H95" s="99"/>
      <c r="I95" s="75"/>
      <c r="J95" s="76"/>
      <c r="K95" s="76"/>
      <c r="L95" s="76"/>
      <c r="M95" s="76"/>
      <c r="N95" s="76"/>
      <c r="O95" s="76"/>
    </row>
  </sheetData>
  <mergeCells count="53">
    <mergeCell ref="A1:H1"/>
    <mergeCell ref="A2:H2"/>
    <mergeCell ref="A3:H3"/>
    <mergeCell ref="E5:H7"/>
    <mergeCell ref="A17:H17"/>
    <mergeCell ref="A19:H19"/>
    <mergeCell ref="B20:F20"/>
    <mergeCell ref="A21:C23"/>
    <mergeCell ref="D21:D23"/>
    <mergeCell ref="E21:E23"/>
    <mergeCell ref="F21:F23"/>
    <mergeCell ref="G21:G23"/>
    <mergeCell ref="C35:D35"/>
    <mergeCell ref="E35:F35"/>
    <mergeCell ref="A36:B36"/>
    <mergeCell ref="C36:G36"/>
    <mergeCell ref="H21:H23"/>
    <mergeCell ref="A25:H25"/>
    <mergeCell ref="A27:H27"/>
    <mergeCell ref="A29:H29"/>
    <mergeCell ref="A31:H31"/>
    <mergeCell ref="A34:H34"/>
    <mergeCell ref="A93:H93"/>
    <mergeCell ref="A55:H55"/>
    <mergeCell ref="A57:H57"/>
    <mergeCell ref="A59:G59"/>
    <mergeCell ref="C50:G50"/>
    <mergeCell ref="C51:G51"/>
    <mergeCell ref="A89:H89"/>
    <mergeCell ref="A92:H92"/>
    <mergeCell ref="L36:R36"/>
    <mergeCell ref="A37:B43"/>
    <mergeCell ref="L37:R37"/>
    <mergeCell ref="L38:R38"/>
    <mergeCell ref="L39:R39"/>
    <mergeCell ref="C41:G41"/>
    <mergeCell ref="L41:R41"/>
    <mergeCell ref="A45:H45"/>
    <mergeCell ref="A47:H47"/>
    <mergeCell ref="A49:B49"/>
    <mergeCell ref="C49:G49"/>
    <mergeCell ref="A50:B52"/>
    <mergeCell ref="C52:G52"/>
    <mergeCell ref="A88:H88"/>
    <mergeCell ref="A94:H94"/>
    <mergeCell ref="A95:H95"/>
    <mergeCell ref="B60:G60"/>
    <mergeCell ref="B65:G65"/>
    <mergeCell ref="B66:G66"/>
    <mergeCell ref="A81:H81"/>
    <mergeCell ref="B82:H82"/>
    <mergeCell ref="A83:G83"/>
    <mergeCell ref="A91:H91"/>
  </mergeCells>
  <phoneticPr fontId="0" type="noConversion"/>
  <hyperlinks>
    <hyperlink ref="A93" r:id="rId1" display="blgorod@rambler.ru,"/>
  </hyperlinks>
  <pageMargins left="0.75" right="0.75" top="1" bottom="1" header="0.5" footer="0.5"/>
  <pageSetup paperSize="9" scale="48" orientation="portrait" verticalDpi="0" r:id="rId2"/>
  <headerFooter alignWithMargins="0"/>
  <rowBreaks count="1" manualBreakCount="1">
    <brk id="57" max="7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2021-03-29T11:20:12Z</dcterms:modified>
</cp:coreProperties>
</file>