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G84" i="3"/>
  <c r="H76"/>
  <c r="H75"/>
  <c r="H74"/>
  <c r="H73"/>
  <c r="H72"/>
  <c r="H71"/>
  <c r="H70"/>
  <c r="H69"/>
  <c r="H68"/>
  <c r="H67"/>
  <c r="H66"/>
  <c r="H65"/>
  <c r="H64"/>
  <c r="H63"/>
  <c r="I60"/>
  <c r="H59"/>
  <c r="H57"/>
  <c r="H50"/>
  <c r="H49"/>
  <c r="H41"/>
  <c r="H39"/>
  <c r="H38"/>
  <c r="H37"/>
  <c r="H42"/>
  <c r="G24"/>
  <c r="H24"/>
  <c r="F24"/>
</calcChain>
</file>

<file path=xl/sharedStrings.xml><?xml version="1.0" encoding="utf-8"?>
<sst xmlns="http://schemas.openxmlformats.org/spreadsheetml/2006/main" count="116" uniqueCount="112">
  <si>
    <t>Отчет ООО "Благоустроенный город"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</si>
  <si>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</si>
  <si>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</si>
  <si>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</si>
  <si>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</si>
  <si>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11,32 руб/м²</t>
  </si>
  <si>
    <t xml:space="preserve"> - текущий ремонт </t>
  </si>
  <si>
    <t>1,72 руб/м²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</si>
  <si>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</si>
  <si>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</si>
  <si>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</si>
  <si>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</si>
  <si>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</si>
  <si>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</si>
  <si>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</si>
  <si>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</si>
  <si>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</si>
  <si>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</si>
  <si>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</si>
  <si>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</si>
  <si>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</si>
  <si>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</si>
  <si>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</si>
  <si>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</si>
  <si>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</si>
  <si>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</si>
  <si>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</si>
  <si>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</si>
  <si>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</si>
  <si>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</si>
  <si>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</si>
  <si>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</si>
  <si>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</si>
  <si>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</si>
  <si>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</si>
  <si>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</si>
  <si>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 xml:space="preserve">ремонт электрооборудования 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</si>
  <si>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</si>
  <si>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</si>
  <si>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</si>
  <si>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</si>
  <si>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</si>
  <si>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</si>
  <si>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</si>
  <si>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</si>
  <si>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</si>
  <si>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</si>
  <si>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</si>
  <si>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</si>
  <si>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</si>
  <si>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</si>
  <si>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</si>
  <si>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</si>
  <si>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</si>
  <si>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</si>
  <si>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</si>
  <si>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</si>
  <si>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</si>
  <si>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</si>
  <si>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</si>
  <si>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</si>
  <si>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</si>
  <si>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Таблица №5</t>
  </si>
  <si>
    <t>ООО "Империал"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</si>
  <si>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</si>
  <si>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</si>
  <si>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</si>
  <si>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</si>
  <si>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</si>
  <si>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</si>
  <si>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</si>
  <si>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</si>
  <si>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</si>
  <si>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</si>
  <si>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</si>
  <si>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</si>
  <si>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</si>
  <si>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</si>
  <si>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</si>
  <si>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за период: 2020г. </t>
  </si>
  <si>
    <t>Площадь подвала - 972,8 кв. м</t>
  </si>
  <si>
    <t>Площадь кровли - 1173 кв. м</t>
  </si>
  <si>
    <t>Смена вентилей,внутр.трубопроводов,канализационных труб</t>
  </si>
  <si>
    <t>Содержание электрооб-ия (лампы, патроны, выключатели)</t>
  </si>
  <si>
    <t xml:space="preserve">Рентабельность </t>
  </si>
  <si>
    <t>ООО "Лифтборт"</t>
  </si>
  <si>
    <t xml:space="preserve"> об исполнении договора управления жилым домом №27 по ул.Энергетиков.</t>
  </si>
  <si>
    <t xml:space="preserve">Адрес дома - Энергетиков 27 </t>
  </si>
  <si>
    <t>Общая площадь дома - 7186,20 кв. м</t>
  </si>
  <si>
    <t>Общая площадь квартир - 5475,70 кв.м.</t>
  </si>
  <si>
    <t>Количество подъездов - 3</t>
  </si>
  <si>
    <t>Количество квартир - 105</t>
  </si>
  <si>
    <t>Площадь подъезда - 935,6 кв. м</t>
  </si>
  <si>
    <t>Площадь газона - 210 кв. м</t>
  </si>
  <si>
    <t>В таблице №1 приведено движение денежных средств по статье содержание и текущий ремонт  по лицевому счету дома №27 по ул.Энергетиков за 2020г.</t>
  </si>
  <si>
    <t>Дополнительные доходы (реклама в лифте,размещение оборудования сотовой связи и т.д.), руб.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</si>
  <si>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25709 руб.</t>
  </si>
  <si>
    <r>
      <t xml:space="preserve">Задолженность населения за жку на 31.12.2020г. составляет 57253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</si>
  <si>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2020 году были произведены следующие виды работ по текущему ремонту  (Таблица №2). </t>
  </si>
  <si>
    <t>ул.Энергетиков д.27</t>
  </si>
  <si>
    <t>Общестроительные работы (замена мус. Клапанов)</t>
  </si>
  <si>
    <t>Ремонт межпанельных швов №105</t>
  </si>
  <si>
    <t>Замена автом.выключателей, светильников, проводов</t>
  </si>
  <si>
    <t>Уст-ка урны</t>
  </si>
  <si>
    <t>В ходе плановых осмотров, а также на основании обращений собственников помещений жилого дома №27 по ул.Энергетиков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</si>
  <si>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Общестроительные работы (смена дверн. Приборов)</t>
  </si>
  <si>
    <t>Нормативная численность обслуживающего персонала  - 2,4 чел</t>
  </si>
  <si>
    <t>ремонт общестроительный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</si>
  <si>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</si>
  <si>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Договора оказания услуг по содержанию и выполнению работ по текущему ремонту общего имущества в МКД</t>
  </si>
  <si>
    <t>Аренда  помещений под ЖЭУ</t>
  </si>
  <si>
    <t>Доходы полученные от размещения рекламы и предоставления места под аренду в многоквартирном доме №27 по ул.Энергетиков представлены в таблице №5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</si>
</sst>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6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2" fontId="18" fillId="2" borderId="0" xfId="2" applyNumberFormat="1" applyFont="1" applyFill="1" applyBorder="1" applyAlignment="1">
      <alignment horizontal="left" vertical="top" wrapText="1"/>
    </xf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0" fontId="35" fillId="3" borderId="2" xfId="2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0" fontId="22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wrapText="1"/>
    </xf>
    <xf numFmtId="0" fontId="1" fillId="3" borderId="0" xfId="2" applyFont="1" applyFill="1" applyBorder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1" fontId="17" fillId="2" borderId="2" xfId="0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right"/>
    </xf>
    <xf numFmtId="2" fontId="3" fillId="3" borderId="0" xfId="0" applyNumberFormat="1" applyFont="1" applyFill="1" applyBorder="1"/>
    <xf numFmtId="0" fontId="23" fillId="3" borderId="0" xfId="2" applyFont="1" applyFill="1" applyAlignment="1">
      <alignment horizontal="left"/>
    </xf>
    <xf numFmtId="1" fontId="20" fillId="3" borderId="0" xfId="2" applyNumberFormat="1" applyFont="1" applyFill="1">
      <alignment horizontal="left"/>
    </xf>
    <xf numFmtId="0" fontId="5" fillId="3" borderId="0" xfId="2" applyFont="1" applyFill="1" applyBorder="1" applyAlignment="1">
      <alignment horizontal="center"/>
    </xf>
    <xf numFmtId="1" fontId="5" fillId="3" borderId="0" xfId="2" applyNumberFormat="1" applyFont="1" applyFill="1" applyBorder="1" applyAlignment="1">
      <alignment horizontal="right"/>
    </xf>
    <xf numFmtId="2" fontId="7" fillId="3" borderId="3" xfId="0" applyNumberFormat="1" applyFont="1" applyFill="1" applyBorder="1" applyAlignment="1">
      <alignment horizontal="center" vertical="center" wrapText="1"/>
    </xf>
    <xf numFmtId="0" fontId="6" fillId="3" borderId="2" xfId="2" applyFont="1" applyFill="1" applyBorder="1" applyAlignment="1"/>
    <xf numFmtId="0" fontId="6" fillId="3" borderId="1" xfId="2" applyFont="1" applyFill="1" applyBorder="1" applyAlignment="1"/>
    <xf numFmtId="0" fontId="7" fillId="3" borderId="2" xfId="0" applyFont="1" applyFill="1" applyBorder="1"/>
    <xf numFmtId="0" fontId="23" fillId="3" borderId="0" xfId="2" applyFont="1" applyFill="1">
      <alignment horizontal="left"/>
    </xf>
    <xf numFmtId="2" fontId="8" fillId="3" borderId="0" xfId="0" applyNumberFormat="1" applyFont="1" applyFill="1" applyBorder="1" applyAlignment="1">
      <alignment horizontal="left" vertical="center" wrapText="1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 applyAlignment="1">
      <alignment horizontal="center"/>
    </xf>
    <xf numFmtId="0" fontId="36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23" fillId="3" borderId="0" xfId="2" applyFont="1" applyFill="1" applyAlignment="1">
      <alignment horizontal="left"/>
    </xf>
    <xf numFmtId="0" fontId="23" fillId="3" borderId="0" xfId="2" applyFont="1" applyFill="1">
      <alignment horizontal="left"/>
    </xf>
    <xf numFmtId="0" fontId="5" fillId="3" borderId="0" xfId="2" applyFont="1" applyFill="1" applyBorder="1" applyAlignment="1">
      <alignment horizontal="left" wrapText="1"/>
    </xf>
    <xf numFmtId="0" fontId="21" fillId="3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20" fillId="3" borderId="12" xfId="2" applyFont="1" applyFill="1" applyBorder="1" applyAlignment="1">
      <alignment horizontal="left"/>
    </xf>
    <xf numFmtId="0" fontId="20" fillId="3" borderId="9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5" xfId="2" applyNumberFormat="1" applyFont="1" applyFill="1" applyBorder="1" applyAlignment="1">
      <alignment horizontal="center" vertical="center"/>
    </xf>
    <xf numFmtId="0" fontId="22" fillId="3" borderId="10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6" xfId="2" applyFont="1" applyFill="1" applyBorder="1" applyAlignment="1">
      <alignment horizontal="center" vertical="center" wrapText="1"/>
    </xf>
    <xf numFmtId="0" fontId="22" fillId="3" borderId="7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9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5" fillId="3" borderId="0" xfId="2" applyFont="1" applyFill="1" applyAlignment="1">
      <alignment horizontal="justify" wrapText="1"/>
    </xf>
    <xf numFmtId="0" fontId="10" fillId="2" borderId="0" xfId="2" applyFont="1" applyFill="1" applyAlignment="1">
      <alignment horizontal="center"/>
    </xf>
    <xf numFmtId="0" fontId="11" fillId="2" borderId="0" xfId="2" applyFont="1" applyFill="1">
      <alignment horizontal="left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Border="1"/>
    <xf numFmtId="0" fontId="15" fillId="2" borderId="10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2" fontId="18" fillId="2" borderId="13" xfId="2" applyNumberFormat="1" applyFont="1" applyFill="1" applyBorder="1" applyAlignment="1">
      <alignment horizontal="left" vertical="top" wrapText="1"/>
    </xf>
    <xf numFmtId="0" fontId="10" fillId="2" borderId="0" xfId="2" applyFont="1" applyFill="1" applyAlignment="1">
      <alignment horizontal="left" wrapText="1"/>
    </xf>
    <xf numFmtId="0" fontId="5" fillId="3" borderId="0" xfId="2" applyFont="1" applyFill="1" applyAlignment="1">
      <alignment horizontal="left"/>
    </xf>
    <xf numFmtId="0" fontId="30" fillId="3" borderId="0" xfId="0" applyFont="1" applyFill="1" applyAlignment="1">
      <alignment horizontal="center"/>
    </xf>
    <xf numFmtId="0" fontId="9" fillId="3" borderId="0" xfId="2" applyFont="1" applyFill="1" applyAlignment="1">
      <alignment horizontal="center"/>
    </xf>
    <xf numFmtId="0" fontId="5" fillId="3" borderId="2" xfId="2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5" fillId="3" borderId="5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29" fillId="3" borderId="0" xfId="0" applyFont="1" applyFill="1" applyAlignment="1">
      <alignment horizontal="center"/>
    </xf>
    <xf numFmtId="0" fontId="24" fillId="3" borderId="0" xfId="2" applyFont="1" applyFill="1" applyAlignment="1">
      <alignment horizontal="left" wrapText="1"/>
    </xf>
    <xf numFmtId="2" fontId="28" fillId="3" borderId="0" xfId="1" applyNumberFormat="1" applyFont="1" applyFill="1" applyAlignment="1" applyProtection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5">
          <cell r="D5">
            <v>5475.7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3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2.5703125" style="2" customWidth="1"/>
    <col min="2" max="2" width="11.7109375" style="2" customWidth="1"/>
    <col min="3" max="3" width="14" style="2" customWidth="1"/>
    <col min="4" max="4" width="13.42578125" style="2" customWidth="1"/>
    <col min="5" max="5" width="18.42578125" style="2" customWidth="1"/>
    <col min="6" max="6" width="15.28515625" style="2" customWidth="1"/>
    <col min="7" max="7" width="16" style="2" customWidth="1"/>
    <col min="8" max="8" width="17.7109375" style="2" customWidth="1"/>
    <col min="9" max="9" width="10.140625" style="2" customWidth="1"/>
    <col min="10" max="10" width="2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34" t="s">
        <v>0</v>
      </c>
      <c r="B1" s="134"/>
      <c r="C1" s="134"/>
      <c r="D1" s="134"/>
      <c r="E1" s="134"/>
      <c r="F1" s="134"/>
      <c r="G1" s="134"/>
      <c r="H1" s="134"/>
      <c r="I1" s="1"/>
      <c r="J1" s="1"/>
      <c r="K1" s="1"/>
      <c r="L1" s="1"/>
      <c r="M1" s="1"/>
      <c r="N1" s="1"/>
      <c r="O1" s="1"/>
    </row>
    <row r="2" spans="1:16" ht="18">
      <c r="A2" s="134" t="s">
        <v>86</v>
      </c>
      <c r="B2" s="134"/>
      <c r="C2" s="134"/>
      <c r="D2" s="134"/>
      <c r="E2" s="134"/>
      <c r="F2" s="134"/>
      <c r="G2" s="134"/>
      <c r="H2" s="134"/>
      <c r="I2" s="1"/>
      <c r="J2" s="1"/>
      <c r="K2" s="1"/>
      <c r="L2" s="1"/>
      <c r="M2" s="1"/>
      <c r="N2" s="1"/>
      <c r="O2" s="1"/>
    </row>
    <row r="3" spans="1:16" ht="18">
      <c r="A3" s="135" t="s">
        <v>79</v>
      </c>
      <c r="B3" s="135"/>
      <c r="C3" s="135"/>
      <c r="D3" s="135"/>
      <c r="E3" s="135"/>
      <c r="F3" s="135"/>
      <c r="G3" s="135"/>
      <c r="H3" s="135"/>
      <c r="I3" s="3"/>
      <c r="J3" s="3"/>
      <c r="K3" s="3"/>
      <c r="L3" s="3"/>
      <c r="M3" s="3"/>
      <c r="N3" s="3"/>
      <c r="O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87</v>
      </c>
      <c r="B5" s="5"/>
      <c r="C5" s="5"/>
      <c r="D5" s="5"/>
      <c r="E5" s="136" t="s">
        <v>74</v>
      </c>
      <c r="F5" s="136"/>
      <c r="G5" s="136"/>
      <c r="H5" s="136"/>
      <c r="I5" s="6"/>
      <c r="J5" s="6"/>
    </row>
    <row r="6" spans="1:16" s="7" customFormat="1" ht="14.25">
      <c r="A6" s="5" t="s">
        <v>1</v>
      </c>
      <c r="B6" s="5"/>
      <c r="C6" s="5"/>
      <c r="D6" s="5"/>
      <c r="E6" s="136"/>
      <c r="F6" s="136"/>
      <c r="G6" s="136"/>
      <c r="H6" s="136"/>
      <c r="I6" s="6"/>
      <c r="J6" s="6"/>
    </row>
    <row r="7" spans="1:16" s="7" customFormat="1" ht="27.75" customHeight="1">
      <c r="A7" s="5" t="s">
        <v>88</v>
      </c>
      <c r="B7" s="5"/>
      <c r="C7" s="5"/>
      <c r="D7" s="5"/>
      <c r="E7" s="136"/>
      <c r="F7" s="136"/>
      <c r="G7" s="136"/>
      <c r="H7" s="136"/>
      <c r="I7" s="6"/>
      <c r="J7" s="6"/>
    </row>
    <row r="8" spans="1:16" s="7" customFormat="1" ht="14.25">
      <c r="A8" s="5" t="s">
        <v>89</v>
      </c>
      <c r="B8" s="5"/>
      <c r="C8" s="5"/>
      <c r="D8" s="5"/>
      <c r="E8" s="6"/>
      <c r="F8" s="6"/>
      <c r="G8" s="6"/>
      <c r="H8" s="6"/>
      <c r="I8" s="84"/>
      <c r="J8" s="84"/>
    </row>
    <row r="9" spans="1:16" s="7" customFormat="1" ht="14.25">
      <c r="A9" s="5" t="s">
        <v>2</v>
      </c>
      <c r="B9" s="5"/>
      <c r="C9" s="5"/>
      <c r="D9" s="5"/>
      <c r="E9" s="84" t="s">
        <v>3</v>
      </c>
      <c r="F9" s="6"/>
      <c r="G9" s="6"/>
      <c r="H9" s="6"/>
      <c r="I9" s="6"/>
      <c r="J9" s="6"/>
    </row>
    <row r="10" spans="1:16" s="7" customFormat="1" ht="14.25">
      <c r="A10" s="5" t="s">
        <v>90</v>
      </c>
      <c r="B10" s="5"/>
      <c r="C10" s="5"/>
      <c r="D10" s="5"/>
      <c r="F10" s="84"/>
      <c r="G10" s="84"/>
      <c r="H10" s="84"/>
      <c r="I10" s="84"/>
      <c r="J10" s="84"/>
    </row>
    <row r="11" spans="1:16" s="7" customFormat="1" ht="14.25">
      <c r="A11" s="5" t="s">
        <v>91</v>
      </c>
      <c r="B11" s="5"/>
      <c r="C11" s="5"/>
      <c r="D11" s="5"/>
      <c r="E11" s="5" t="s">
        <v>4</v>
      </c>
      <c r="F11" s="5"/>
      <c r="G11" s="5" t="s">
        <v>5</v>
      </c>
      <c r="I11" s="5"/>
      <c r="J11" s="5"/>
    </row>
    <row r="12" spans="1:16" s="7" customFormat="1" ht="14.25">
      <c r="A12" s="5" t="s">
        <v>92</v>
      </c>
      <c r="B12" s="5"/>
      <c r="C12" s="5"/>
      <c r="D12" s="5"/>
      <c r="E12" s="5" t="s">
        <v>6</v>
      </c>
      <c r="F12" s="5"/>
      <c r="G12" s="5" t="s">
        <v>7</v>
      </c>
      <c r="I12" s="5"/>
      <c r="J12" s="5"/>
    </row>
    <row r="13" spans="1:16" s="7" customFormat="1" ht="14.25">
      <c r="A13" s="5" t="s">
        <v>80</v>
      </c>
      <c r="B13" s="5"/>
      <c r="C13" s="5"/>
      <c r="D13" s="5"/>
      <c r="E13" s="5" t="s">
        <v>8</v>
      </c>
      <c r="F13" s="5"/>
      <c r="G13" s="5" t="s">
        <v>9</v>
      </c>
      <c r="I13" s="5"/>
      <c r="J13" s="5"/>
    </row>
    <row r="14" spans="1:16" s="7" customFormat="1" ht="14.25">
      <c r="A14" s="5" t="s">
        <v>81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93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76"/>
      <c r="B16" s="76"/>
      <c r="C16" s="76"/>
      <c r="D16" s="76"/>
      <c r="E16" s="5"/>
      <c r="F16" s="5"/>
      <c r="G16" s="5"/>
      <c r="H16" s="5"/>
      <c r="I16" s="77"/>
      <c r="J16" s="77"/>
      <c r="K16" s="78"/>
      <c r="L16" s="78"/>
      <c r="M16" s="78"/>
      <c r="N16" s="78"/>
      <c r="O16" s="78"/>
      <c r="P16" s="78"/>
    </row>
    <row r="17" spans="1:16" ht="30.2" customHeight="1">
      <c r="A17" s="129" t="s">
        <v>94</v>
      </c>
      <c r="B17" s="129"/>
      <c r="C17" s="129"/>
      <c r="D17" s="129"/>
      <c r="E17" s="129"/>
      <c r="F17" s="129"/>
      <c r="G17" s="129"/>
      <c r="H17" s="129"/>
      <c r="I17" s="6"/>
      <c r="J17" s="6"/>
      <c r="K17" s="8"/>
      <c r="L17" s="8"/>
      <c r="M17" s="8"/>
      <c r="N17" s="8"/>
      <c r="O17" s="8"/>
      <c r="P17" s="8"/>
    </row>
    <row r="18" spans="1:16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37" t="s">
        <v>10</v>
      </c>
      <c r="B19" s="137"/>
      <c r="C19" s="137"/>
      <c r="D19" s="137"/>
      <c r="E19" s="137"/>
      <c r="F19" s="137"/>
      <c r="G19" s="137"/>
      <c r="H19" s="137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38"/>
      <c r="C20" s="138"/>
      <c r="D20" s="138"/>
      <c r="E20" s="138"/>
      <c r="F20" s="138"/>
      <c r="G20" s="12"/>
      <c r="H20" s="13" t="s">
        <v>11</v>
      </c>
      <c r="I20" s="79"/>
      <c r="K20" s="8"/>
      <c r="M20" s="8"/>
      <c r="N20" s="8"/>
      <c r="O20" s="15"/>
    </row>
    <row r="21" spans="1:16" s="7" customFormat="1" ht="15" customHeight="1">
      <c r="A21" s="144" t="s">
        <v>12</v>
      </c>
      <c r="B21" s="145"/>
      <c r="C21" s="139" t="s">
        <v>13</v>
      </c>
      <c r="D21" s="152" t="s">
        <v>95</v>
      </c>
      <c r="E21" s="153"/>
      <c r="F21" s="139" t="s">
        <v>14</v>
      </c>
      <c r="G21" s="142" t="s">
        <v>15</v>
      </c>
      <c r="H21" s="142" t="s">
        <v>16</v>
      </c>
      <c r="I21" s="16"/>
    </row>
    <row r="22" spans="1:16" s="7" customFormat="1" ht="15" customHeight="1">
      <c r="A22" s="146"/>
      <c r="B22" s="147"/>
      <c r="C22" s="150"/>
      <c r="D22" s="154"/>
      <c r="E22" s="155"/>
      <c r="F22" s="140"/>
      <c r="G22" s="143"/>
      <c r="H22" s="143"/>
      <c r="I22" s="16"/>
    </row>
    <row r="23" spans="1:16" s="7" customFormat="1" ht="84.2" customHeight="1">
      <c r="A23" s="148"/>
      <c r="B23" s="149"/>
      <c r="C23" s="151"/>
      <c r="D23" s="156"/>
      <c r="E23" s="157"/>
      <c r="F23" s="141"/>
      <c r="G23" s="143"/>
      <c r="H23" s="143"/>
      <c r="I23" s="16"/>
    </row>
    <row r="24" spans="1:16" s="82" customFormat="1" ht="14.25">
      <c r="A24" s="80"/>
      <c r="B24" s="17">
        <v>1045751</v>
      </c>
      <c r="C24" s="18">
        <v>1028872</v>
      </c>
      <c r="D24" s="118">
        <v>35456.879999999997</v>
      </c>
      <c r="E24" s="119"/>
      <c r="F24" s="19">
        <f>C24-B24</f>
        <v>-16879</v>
      </c>
      <c r="G24" s="88">
        <f>H57</f>
        <v>978225.37880997779</v>
      </c>
      <c r="H24" s="20">
        <f>C24+D24-G24</f>
        <v>86103.5011900221</v>
      </c>
      <c r="I24" s="21"/>
      <c r="J24" s="81"/>
    </row>
    <row r="25" spans="1:16" s="82" customFormat="1" ht="37.35" customHeight="1">
      <c r="A25" s="162" t="s">
        <v>96</v>
      </c>
      <c r="B25" s="162"/>
      <c r="C25" s="162"/>
      <c r="D25" s="162"/>
      <c r="E25" s="162"/>
      <c r="F25" s="162"/>
      <c r="G25" s="162"/>
      <c r="H25" s="162"/>
      <c r="I25" s="21"/>
      <c r="J25" s="81"/>
    </row>
    <row r="26" spans="1:16" s="82" customFormat="1" ht="15.75" customHeight="1">
      <c r="A26" s="22"/>
      <c r="B26" s="22"/>
      <c r="C26" s="22"/>
      <c r="D26" s="22"/>
      <c r="E26" s="22"/>
      <c r="F26" s="22"/>
      <c r="G26" s="22"/>
      <c r="H26" s="22"/>
      <c r="I26" s="21"/>
      <c r="J26" s="81"/>
    </row>
    <row r="27" spans="1:16" s="82" customFormat="1" ht="27.2" customHeight="1">
      <c r="A27" s="163" t="s">
        <v>97</v>
      </c>
      <c r="B27" s="163"/>
      <c r="C27" s="163"/>
      <c r="D27" s="163"/>
      <c r="E27" s="163"/>
      <c r="F27" s="163"/>
      <c r="G27" s="163"/>
      <c r="H27" s="163"/>
      <c r="I27" s="21"/>
      <c r="J27" s="81"/>
    </row>
    <row r="28" spans="1:16" ht="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8"/>
      <c r="L28" s="8"/>
      <c r="M28" s="8"/>
      <c r="N28" s="8"/>
      <c r="O28" s="8"/>
      <c r="P28" s="8"/>
    </row>
    <row r="29" spans="1:16" ht="14.25">
      <c r="A29" s="164" t="s">
        <v>98</v>
      </c>
      <c r="B29" s="164"/>
      <c r="C29" s="164"/>
      <c r="D29" s="164"/>
      <c r="E29" s="164"/>
      <c r="F29" s="164"/>
      <c r="G29" s="164"/>
      <c r="H29" s="164"/>
      <c r="I29" s="5"/>
      <c r="J29" s="5"/>
      <c r="K29" s="7"/>
      <c r="L29" s="7"/>
      <c r="M29" s="7"/>
      <c r="N29" s="7"/>
      <c r="O29" s="7"/>
      <c r="P29" s="7"/>
    </row>
    <row r="30" spans="1:16" ht="14.25">
      <c r="A30" s="5"/>
      <c r="B30" s="5"/>
      <c r="C30" s="5"/>
      <c r="D30" s="5"/>
      <c r="E30" s="5"/>
      <c r="F30" s="5"/>
      <c r="G30" s="26"/>
      <c r="H30" s="26"/>
      <c r="I30" s="5"/>
      <c r="J30" s="7"/>
      <c r="K30" s="7"/>
      <c r="L30" s="7"/>
      <c r="M30" s="7"/>
      <c r="N30" s="7"/>
      <c r="O30" s="7"/>
    </row>
    <row r="31" spans="1:16" ht="15" customHeight="1">
      <c r="A31" s="129" t="s">
        <v>17</v>
      </c>
      <c r="B31" s="129"/>
      <c r="C31" s="129"/>
      <c r="D31" s="129"/>
      <c r="E31" s="129"/>
      <c r="F31" s="129"/>
      <c r="G31" s="129"/>
      <c r="H31" s="129"/>
      <c r="I31" s="6"/>
      <c r="J31" s="6"/>
      <c r="K31" s="6"/>
      <c r="L31" s="6"/>
      <c r="M31" s="6"/>
      <c r="N31" s="6"/>
      <c r="O31" s="6"/>
      <c r="P31" s="6"/>
    </row>
    <row r="32" spans="1:16" ht="14.25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8" ht="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8" s="14" customFormat="1" ht="15.75">
      <c r="A34" s="110" t="s">
        <v>19</v>
      </c>
      <c r="B34" s="110"/>
      <c r="C34" s="110"/>
      <c r="D34" s="110"/>
      <c r="E34" s="110"/>
      <c r="F34" s="110"/>
      <c r="G34" s="110"/>
      <c r="H34" s="110"/>
      <c r="I34" s="10"/>
      <c r="J34" s="10"/>
    </row>
    <row r="35" spans="1:18" s="14" customFormat="1">
      <c r="A35" s="28"/>
      <c r="B35" s="85"/>
      <c r="C35" s="158"/>
      <c r="D35" s="158"/>
      <c r="E35" s="159"/>
      <c r="F35" s="159"/>
      <c r="G35" s="85"/>
      <c r="H35" s="29" t="s">
        <v>20</v>
      </c>
      <c r="I35" s="29"/>
    </row>
    <row r="36" spans="1:18" s="14" customFormat="1" ht="15.75">
      <c r="A36" s="160" t="s">
        <v>21</v>
      </c>
      <c r="B36" s="161"/>
      <c r="C36" s="131" t="s">
        <v>22</v>
      </c>
      <c r="D36" s="133"/>
      <c r="E36" s="133"/>
      <c r="F36" s="133"/>
      <c r="G36" s="132"/>
      <c r="H36" s="30" t="s">
        <v>23</v>
      </c>
      <c r="L36" s="40"/>
      <c r="M36" s="40"/>
      <c r="N36" s="40"/>
      <c r="O36" s="40"/>
      <c r="P36" s="40"/>
      <c r="Q36" s="40"/>
      <c r="R36" s="40"/>
    </row>
    <row r="37" spans="1:18" s="14" customFormat="1" ht="15" customHeight="1">
      <c r="A37" s="120" t="s">
        <v>99</v>
      </c>
      <c r="B37" s="121"/>
      <c r="C37" s="31" t="s">
        <v>100</v>
      </c>
      <c r="D37" s="32"/>
      <c r="E37" s="32"/>
      <c r="F37" s="32"/>
      <c r="G37" s="32"/>
      <c r="H37" s="33">
        <f>11674</f>
        <v>11674</v>
      </c>
      <c r="L37" s="40"/>
      <c r="M37" s="40"/>
      <c r="N37" s="40"/>
      <c r="O37" s="40"/>
      <c r="P37" s="40"/>
      <c r="Q37" s="40"/>
      <c r="R37" s="40"/>
    </row>
    <row r="38" spans="1:18" s="14" customFormat="1" ht="15" customHeight="1">
      <c r="A38" s="122"/>
      <c r="B38" s="123"/>
      <c r="C38" s="126" t="s">
        <v>101</v>
      </c>
      <c r="D38" s="127"/>
      <c r="E38" s="127"/>
      <c r="F38" s="127"/>
      <c r="G38" s="128"/>
      <c r="H38" s="33">
        <f>7040</f>
        <v>7040</v>
      </c>
      <c r="L38" s="40"/>
      <c r="M38" s="40"/>
      <c r="N38" s="40"/>
      <c r="O38" s="40"/>
      <c r="P38" s="40"/>
      <c r="Q38" s="40"/>
      <c r="R38" s="40"/>
    </row>
    <row r="39" spans="1:18" s="14" customFormat="1" ht="14.25">
      <c r="A39" s="122"/>
      <c r="B39" s="123"/>
      <c r="C39" s="31" t="s">
        <v>102</v>
      </c>
      <c r="D39" s="32"/>
      <c r="E39" s="32"/>
      <c r="F39" s="32"/>
      <c r="G39" s="32"/>
      <c r="H39" s="33">
        <f>1532+678+4350</f>
        <v>6560</v>
      </c>
    </row>
    <row r="40" spans="1:18" s="14" customFormat="1" ht="14.25">
      <c r="A40" s="122"/>
      <c r="B40" s="123"/>
      <c r="C40" s="31" t="s">
        <v>103</v>
      </c>
      <c r="D40" s="32"/>
      <c r="E40" s="32"/>
      <c r="F40" s="32"/>
      <c r="G40" s="32"/>
      <c r="H40" s="33">
        <v>1820</v>
      </c>
    </row>
    <row r="41" spans="1:18" s="14" customFormat="1" ht="15" customHeight="1">
      <c r="A41" s="122"/>
      <c r="B41" s="123"/>
      <c r="C41" s="31" t="s">
        <v>82</v>
      </c>
      <c r="D41" s="32"/>
      <c r="E41" s="32"/>
      <c r="F41" s="32"/>
      <c r="G41" s="32"/>
      <c r="H41" s="33">
        <f>8694</f>
        <v>8694</v>
      </c>
    </row>
    <row r="42" spans="1:18" s="14" customFormat="1" ht="15">
      <c r="A42" s="124"/>
      <c r="B42" s="125"/>
      <c r="C42" s="96"/>
      <c r="D42" s="97"/>
      <c r="E42" s="97"/>
      <c r="F42" s="97"/>
      <c r="G42" s="97"/>
      <c r="H42" s="34">
        <f>SUM(H37:H41)</f>
        <v>35788</v>
      </c>
      <c r="L42" s="90"/>
    </row>
    <row r="43" spans="1:18">
      <c r="A43" s="35"/>
      <c r="B43" s="35"/>
      <c r="C43" s="35"/>
      <c r="D43" s="35"/>
      <c r="E43" s="36"/>
      <c r="F43" s="36"/>
      <c r="G43" s="36"/>
      <c r="H43" s="36"/>
      <c r="I43" s="36"/>
      <c r="J43" s="36"/>
    </row>
    <row r="44" spans="1:18" ht="42.75" customHeight="1">
      <c r="A44" s="129" t="s">
        <v>104</v>
      </c>
      <c r="B44" s="129"/>
      <c r="C44" s="129"/>
      <c r="D44" s="129"/>
      <c r="E44" s="129"/>
      <c r="F44" s="129"/>
      <c r="G44" s="129"/>
      <c r="H44" s="129"/>
      <c r="I44" s="6"/>
      <c r="J44" s="6"/>
    </row>
    <row r="45" spans="1:18">
      <c r="A45" s="35"/>
      <c r="B45" s="35"/>
      <c r="C45" s="35"/>
      <c r="D45" s="35"/>
      <c r="E45" s="36"/>
      <c r="F45" s="36"/>
      <c r="G45" s="36"/>
      <c r="H45" s="36"/>
      <c r="I45" s="36"/>
      <c r="J45" s="36"/>
    </row>
    <row r="46" spans="1:18" ht="33" customHeight="1">
      <c r="A46" s="130" t="s">
        <v>24</v>
      </c>
      <c r="B46" s="130"/>
      <c r="C46" s="130"/>
      <c r="D46" s="130"/>
      <c r="E46" s="130"/>
      <c r="F46" s="130"/>
      <c r="G46" s="130"/>
      <c r="H46" s="130"/>
      <c r="I46" s="37"/>
      <c r="J46" s="37"/>
      <c r="K46" s="11"/>
      <c r="L46" s="11"/>
      <c r="M46" s="11"/>
      <c r="N46" s="11"/>
      <c r="O46" s="11"/>
      <c r="P46" s="11"/>
    </row>
    <row r="47" spans="1:18" ht="15">
      <c r="A47" s="38"/>
      <c r="B47" s="38"/>
      <c r="C47" s="38"/>
      <c r="D47" s="38"/>
      <c r="E47" s="38"/>
      <c r="F47" s="38"/>
      <c r="G47" s="38"/>
      <c r="H47" s="39" t="s">
        <v>25</v>
      </c>
      <c r="J47" s="38"/>
      <c r="M47" s="38"/>
      <c r="N47" s="38"/>
      <c r="O47" s="38"/>
      <c r="P47" s="38"/>
    </row>
    <row r="48" spans="1:18" ht="15.75">
      <c r="A48" s="131" t="s">
        <v>21</v>
      </c>
      <c r="B48" s="132"/>
      <c r="C48" s="131" t="s">
        <v>22</v>
      </c>
      <c r="D48" s="133"/>
      <c r="E48" s="133"/>
      <c r="F48" s="133"/>
      <c r="G48" s="132"/>
      <c r="H48" s="30" t="s">
        <v>23</v>
      </c>
      <c r="I48" s="38"/>
      <c r="J48" s="38"/>
      <c r="K48" s="38"/>
      <c r="L48" s="38"/>
    </row>
    <row r="49" spans="1:17" ht="15" customHeight="1">
      <c r="A49" s="122" t="s">
        <v>99</v>
      </c>
      <c r="B49" s="123"/>
      <c r="C49" s="98" t="s">
        <v>105</v>
      </c>
      <c r="D49" s="86"/>
      <c r="E49" s="86"/>
      <c r="F49" s="86"/>
      <c r="G49" s="87"/>
      <c r="H49" s="33">
        <f>969+1004</f>
        <v>1973</v>
      </c>
      <c r="I49" s="38"/>
      <c r="J49" s="38"/>
      <c r="K49" s="38"/>
      <c r="L49" s="38"/>
    </row>
    <row r="50" spans="1:17" ht="15.6" customHeight="1">
      <c r="A50" s="122"/>
      <c r="B50" s="123"/>
      <c r="C50" s="167" t="s">
        <v>83</v>
      </c>
      <c r="D50" s="168"/>
      <c r="E50" s="168"/>
      <c r="F50" s="168"/>
      <c r="G50" s="169"/>
      <c r="H50" s="89">
        <f>2754+569+4618</f>
        <v>7941</v>
      </c>
      <c r="I50" s="38"/>
      <c r="J50" s="38"/>
      <c r="K50" s="38"/>
      <c r="L50" s="38"/>
    </row>
    <row r="51" spans="1:17" ht="14.25">
      <c r="A51" s="124"/>
      <c r="B51" s="125"/>
      <c r="C51" s="170" t="s">
        <v>26</v>
      </c>
      <c r="D51" s="171"/>
      <c r="E51" s="171"/>
      <c r="F51" s="171"/>
      <c r="G51" s="172"/>
      <c r="H51" s="33">
        <v>6470</v>
      </c>
      <c r="I51" s="36"/>
      <c r="J51" s="36"/>
    </row>
    <row r="52" spans="1:17">
      <c r="A52" s="40" t="s">
        <v>106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7" ht="18" customHeight="1">
      <c r="A53" s="174" t="s">
        <v>78</v>
      </c>
      <c r="B53" s="174"/>
      <c r="C53" s="174"/>
      <c r="D53" s="174"/>
      <c r="E53" s="174"/>
      <c r="F53" s="174"/>
      <c r="G53" s="174"/>
      <c r="H53" s="174"/>
      <c r="I53" s="41"/>
      <c r="J53" s="41"/>
    </row>
    <row r="54" spans="1:17" ht="12.2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</row>
    <row r="55" spans="1:17" ht="15.75">
      <c r="A55" s="166" t="s">
        <v>27</v>
      </c>
      <c r="B55" s="166"/>
      <c r="C55" s="166"/>
      <c r="D55" s="166"/>
      <c r="E55" s="166"/>
      <c r="F55" s="166"/>
      <c r="G55" s="166"/>
      <c r="H55" s="166"/>
      <c r="I55" s="11"/>
      <c r="J55" s="11"/>
    </row>
    <row r="56" spans="1:17" ht="15.75">
      <c r="A56" s="83"/>
      <c r="B56" s="83"/>
      <c r="C56" s="83"/>
      <c r="D56" s="83"/>
      <c r="E56" s="83"/>
      <c r="F56" s="83"/>
      <c r="G56" s="83"/>
      <c r="H56" s="39" t="s">
        <v>28</v>
      </c>
      <c r="J56" s="83"/>
    </row>
    <row r="57" spans="1:17" ht="15.75">
      <c r="A57" s="111" t="s">
        <v>29</v>
      </c>
      <c r="B57" s="111"/>
      <c r="C57" s="111"/>
      <c r="D57" s="111"/>
      <c r="E57" s="111"/>
      <c r="F57" s="111"/>
      <c r="G57" s="112"/>
      <c r="H57" s="42">
        <f>SUM(H65:H77)+H59+H64</f>
        <v>978225.37880997779</v>
      </c>
      <c r="I57" s="43"/>
      <c r="J57" s="43"/>
    </row>
    <row r="58" spans="1:17" ht="15">
      <c r="A58" s="44" t="s">
        <v>30</v>
      </c>
      <c r="B58" s="113" t="s">
        <v>31</v>
      </c>
      <c r="C58" s="114"/>
      <c r="D58" s="114"/>
      <c r="E58" s="114"/>
      <c r="F58" s="114"/>
      <c r="G58" s="115"/>
      <c r="H58" s="45" t="s">
        <v>32</v>
      </c>
      <c r="I58" s="24"/>
    </row>
    <row r="59" spans="1:17" ht="15.75">
      <c r="A59" s="46" t="s">
        <v>33</v>
      </c>
      <c r="B59" s="31" t="s">
        <v>34</v>
      </c>
      <c r="C59" s="32"/>
      <c r="D59" s="32"/>
      <c r="E59" s="32"/>
      <c r="F59" s="32"/>
      <c r="G59" s="32"/>
      <c r="H59" s="34">
        <f>SUM(H60:H63)</f>
        <v>57070.987462056961</v>
      </c>
      <c r="I59" s="23"/>
      <c r="K59" s="47"/>
    </row>
    <row r="60" spans="1:17" ht="15">
      <c r="A60" s="46"/>
      <c r="B60" s="31" t="s">
        <v>107</v>
      </c>
      <c r="C60" s="32"/>
      <c r="D60" s="32"/>
      <c r="E60" s="32"/>
      <c r="F60" s="32"/>
      <c r="G60" s="32"/>
      <c r="H60" s="33">
        <v>10988</v>
      </c>
      <c r="I60" s="92">
        <f>SUM(H60:H62)</f>
        <v>23692</v>
      </c>
      <c r="K60" s="106"/>
      <c r="L60" s="106"/>
      <c r="M60" s="106"/>
      <c r="N60" s="106"/>
      <c r="O60" s="106"/>
      <c r="P60" s="106"/>
      <c r="Q60" s="106"/>
    </row>
    <row r="61" spans="1:17" ht="15">
      <c r="A61" s="46"/>
      <c r="B61" s="31" t="s">
        <v>35</v>
      </c>
      <c r="C61" s="32"/>
      <c r="D61" s="32"/>
      <c r="E61" s="32"/>
      <c r="F61" s="32"/>
      <c r="G61" s="32"/>
      <c r="H61" s="33">
        <v>6320</v>
      </c>
      <c r="I61" s="23"/>
      <c r="K61" s="91"/>
      <c r="L61" s="91"/>
      <c r="M61" s="91"/>
      <c r="N61" s="91"/>
      <c r="O61" s="91"/>
      <c r="P61" s="91"/>
      <c r="Q61" s="91"/>
    </row>
    <row r="62" spans="1:17" ht="15">
      <c r="A62" s="46"/>
      <c r="B62" s="31" t="s">
        <v>36</v>
      </c>
      <c r="C62" s="32"/>
      <c r="D62" s="32"/>
      <c r="E62" s="32"/>
      <c r="F62" s="32"/>
      <c r="G62" s="32"/>
      <c r="H62" s="33">
        <v>6384</v>
      </c>
      <c r="I62" s="23"/>
      <c r="K62" s="106"/>
      <c r="L62" s="106"/>
      <c r="M62" s="106"/>
      <c r="N62" s="106"/>
      <c r="O62" s="106"/>
      <c r="P62" s="106"/>
      <c r="Q62" s="106"/>
    </row>
    <row r="63" spans="1:17" ht="47.25" customHeight="1">
      <c r="A63" s="46"/>
      <c r="B63" s="116" t="s">
        <v>108</v>
      </c>
      <c r="C63" s="117"/>
      <c r="D63" s="117"/>
      <c r="E63" s="117"/>
      <c r="F63" s="117"/>
      <c r="G63" s="117"/>
      <c r="H63" s="33">
        <f>[1]Основное!$D$5*[1]Основное!I32</f>
        <v>33378.987462056961</v>
      </c>
      <c r="I63" s="23"/>
      <c r="K63" s="106"/>
      <c r="L63" s="106"/>
      <c r="M63" s="106"/>
      <c r="N63" s="106"/>
      <c r="O63" s="106"/>
      <c r="P63" s="106"/>
      <c r="Q63" s="106"/>
    </row>
    <row r="64" spans="1:17" ht="30.6" customHeight="1">
      <c r="A64" s="46" t="s">
        <v>37</v>
      </c>
      <c r="B64" s="103" t="s">
        <v>109</v>
      </c>
      <c r="C64" s="104"/>
      <c r="D64" s="104"/>
      <c r="E64" s="104"/>
      <c r="F64" s="104"/>
      <c r="G64" s="105"/>
      <c r="H64" s="33">
        <f>7040+6470+[1]Основное!I33*[1]Основное!D5</f>
        <v>15129.869932130889</v>
      </c>
      <c r="I64" s="23"/>
      <c r="K64" s="106"/>
      <c r="L64" s="106"/>
      <c r="M64" s="106"/>
      <c r="N64" s="106"/>
      <c r="O64" s="106"/>
      <c r="P64" s="106"/>
      <c r="Q64" s="106"/>
    </row>
    <row r="65" spans="1:22" ht="15">
      <c r="A65" s="46" t="s">
        <v>38</v>
      </c>
      <c r="B65" s="48" t="s">
        <v>39</v>
      </c>
      <c r="C65" s="32"/>
      <c r="D65" s="32"/>
      <c r="E65" s="32"/>
      <c r="F65" s="32"/>
      <c r="G65" s="32"/>
      <c r="H65" s="33">
        <f>[1]Основное!$D$5*[1]Основное!I34</f>
        <v>4335.950025605629</v>
      </c>
      <c r="I65" s="23"/>
      <c r="K65" s="91"/>
      <c r="L65" s="91"/>
      <c r="M65" s="91"/>
      <c r="N65" s="91"/>
      <c r="O65" s="91"/>
      <c r="P65" s="91"/>
      <c r="Q65" s="91"/>
    </row>
    <row r="66" spans="1:22" ht="14.25">
      <c r="A66" s="46" t="s">
        <v>40</v>
      </c>
      <c r="B66" s="31" t="s">
        <v>41</v>
      </c>
      <c r="C66" s="32"/>
      <c r="D66" s="32"/>
      <c r="E66" s="32"/>
      <c r="F66" s="32"/>
      <c r="G66" s="32"/>
      <c r="H66" s="33">
        <f>[1]Основное!$D$5*[1]Основное!I35</f>
        <v>48888.78718964343</v>
      </c>
      <c r="I66" s="49"/>
      <c r="J66" s="49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</row>
    <row r="67" spans="1:22" ht="14.25">
      <c r="A67" s="46" t="s">
        <v>42</v>
      </c>
      <c r="B67" s="31" t="s">
        <v>43</v>
      </c>
      <c r="C67" s="32"/>
      <c r="D67" s="32"/>
      <c r="E67" s="32"/>
      <c r="F67" s="32"/>
      <c r="G67" s="32"/>
      <c r="H67" s="33">
        <f>[1]Основное!$D$5*[1]Основное!I36</f>
        <v>7398.2225032928145</v>
      </c>
      <c r="I67" s="49"/>
      <c r="J67" s="4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1:22" ht="15">
      <c r="A68" s="46" t="s">
        <v>44</v>
      </c>
      <c r="B68" s="50" t="s">
        <v>45</v>
      </c>
      <c r="C68" s="32"/>
      <c r="D68" s="32"/>
      <c r="E68" s="32"/>
      <c r="F68" s="32"/>
      <c r="G68" s="32"/>
      <c r="H68" s="33">
        <f>[1]Основное!$D$5*[1]Основное!I37</f>
        <v>36401.291694459142</v>
      </c>
      <c r="I68" s="23"/>
    </row>
    <row r="69" spans="1:22" ht="15">
      <c r="A69" s="46" t="s">
        <v>46</v>
      </c>
      <c r="B69" s="31" t="s">
        <v>47</v>
      </c>
      <c r="C69" s="32"/>
      <c r="D69" s="32"/>
      <c r="E69" s="32"/>
      <c r="F69" s="32"/>
      <c r="G69" s="32"/>
      <c r="H69" s="33">
        <f>[1]Основное!$D$5*[1]Основное!I38</f>
        <v>176551.97804608248</v>
      </c>
      <c r="I69" s="23"/>
    </row>
    <row r="70" spans="1:22" ht="15">
      <c r="A70" s="46" t="s">
        <v>48</v>
      </c>
      <c r="B70" s="31" t="s">
        <v>49</v>
      </c>
      <c r="C70" s="32"/>
      <c r="D70" s="32"/>
      <c r="E70" s="32"/>
      <c r="F70" s="32"/>
      <c r="G70" s="32"/>
      <c r="H70" s="33">
        <f>[1]Основное!$D$5*[1]Основное!I39+4100*3</f>
        <v>13129.994631160349</v>
      </c>
      <c r="I70" s="23"/>
    </row>
    <row r="71" spans="1:22" ht="15">
      <c r="A71" s="46" t="s">
        <v>50</v>
      </c>
      <c r="B71" s="31" t="s">
        <v>110</v>
      </c>
      <c r="C71" s="32"/>
      <c r="D71" s="32"/>
      <c r="E71" s="32"/>
      <c r="F71" s="32"/>
      <c r="G71" s="32"/>
      <c r="H71" s="33">
        <f>[1]Основное!$D$5*[1]Основное!I40</f>
        <v>21550.978649585013</v>
      </c>
      <c r="I71" s="23"/>
    </row>
    <row r="72" spans="1:22" ht="15">
      <c r="A72" s="46" t="s">
        <v>51</v>
      </c>
      <c r="B72" s="31" t="s">
        <v>52</v>
      </c>
      <c r="C72" s="32"/>
      <c r="D72" s="32"/>
      <c r="E72" s="32"/>
      <c r="F72" s="32"/>
      <c r="G72" s="32"/>
      <c r="H72" s="33">
        <f>[1]Основное!$D$5*[1]Основное!I41</f>
        <v>10116.464059575983</v>
      </c>
      <c r="I72" s="23"/>
    </row>
    <row r="73" spans="1:22" ht="15">
      <c r="A73" s="46" t="s">
        <v>53</v>
      </c>
      <c r="B73" s="31" t="s">
        <v>54</v>
      </c>
      <c r="C73" s="32"/>
      <c r="D73" s="32"/>
      <c r="E73" s="32"/>
      <c r="F73" s="32"/>
      <c r="G73" s="32"/>
      <c r="H73" s="33">
        <f>[1]Основное!$D$5*[1]Основное!I42</f>
        <v>436087.44242946827</v>
      </c>
      <c r="I73" s="23"/>
    </row>
    <row r="74" spans="1:22" ht="15">
      <c r="A74" s="46" t="s">
        <v>55</v>
      </c>
      <c r="B74" s="31" t="s">
        <v>56</v>
      </c>
      <c r="C74" s="32"/>
      <c r="D74" s="32"/>
      <c r="E74" s="32"/>
      <c r="F74" s="32"/>
      <c r="G74" s="32"/>
      <c r="H74" s="33">
        <f>[1]Основное!$D$5*[1]Основное!I43</f>
        <v>118586.52170137556</v>
      </c>
      <c r="I74" s="23"/>
    </row>
    <row r="75" spans="1:22" ht="15">
      <c r="A75" s="46" t="s">
        <v>57</v>
      </c>
      <c r="B75" s="31" t="s">
        <v>58</v>
      </c>
      <c r="C75" s="32"/>
      <c r="D75" s="32"/>
      <c r="E75" s="32"/>
      <c r="F75" s="32"/>
      <c r="G75" s="32"/>
      <c r="H75" s="33">
        <f>[1]Основное!$D$5*[1]Основное!I44</f>
        <v>11644.41046363908</v>
      </c>
      <c r="I75" s="23"/>
    </row>
    <row r="76" spans="1:22" ht="15">
      <c r="A76" s="46" t="s">
        <v>59</v>
      </c>
      <c r="B76" s="31" t="s">
        <v>75</v>
      </c>
      <c r="C76" s="32"/>
      <c r="D76" s="32"/>
      <c r="E76" s="32"/>
      <c r="F76" s="32"/>
      <c r="G76" s="32"/>
      <c r="H76" s="33">
        <f>[1]Основное!$D$5*[1]Основное!I45</f>
        <v>16348.480021902091</v>
      </c>
      <c r="I76" s="23"/>
    </row>
    <row r="77" spans="1:22" ht="13.35" customHeight="1">
      <c r="A77" s="46" t="s">
        <v>60</v>
      </c>
      <c r="B77" s="31" t="s">
        <v>84</v>
      </c>
      <c r="C77" s="32"/>
      <c r="D77" s="32"/>
      <c r="E77" s="32"/>
      <c r="F77" s="32"/>
      <c r="G77" s="32"/>
      <c r="H77" s="33">
        <v>4984</v>
      </c>
      <c r="I77" s="49"/>
      <c r="J77" s="49"/>
    </row>
    <row r="78" spans="1:22" ht="13.35" customHeight="1">
      <c r="A78" s="93"/>
      <c r="B78" s="25"/>
      <c r="C78" s="25"/>
      <c r="D78" s="25"/>
      <c r="E78" s="25"/>
      <c r="F78" s="25"/>
      <c r="G78" s="25"/>
      <c r="H78" s="94"/>
      <c r="I78" s="49"/>
      <c r="J78" s="49"/>
    </row>
    <row r="79" spans="1:22" s="14" customFormat="1" ht="26.45" customHeight="1">
      <c r="A79" s="108" t="s">
        <v>111</v>
      </c>
      <c r="B79" s="108"/>
      <c r="C79" s="108"/>
      <c r="D79" s="108"/>
      <c r="E79" s="108"/>
      <c r="F79" s="108"/>
      <c r="G79" s="108"/>
      <c r="H79" s="108"/>
      <c r="I79" s="51"/>
      <c r="J79" s="51"/>
      <c r="K79" s="52"/>
    </row>
    <row r="80" spans="1:22" s="14" customFormat="1">
      <c r="A80" s="53"/>
      <c r="B80" s="109"/>
      <c r="C80" s="109"/>
      <c r="D80" s="109"/>
      <c r="E80" s="109"/>
      <c r="F80" s="109"/>
      <c r="G80" s="109"/>
      <c r="H80" s="109"/>
      <c r="I80" s="54"/>
      <c r="J80" s="54"/>
    </row>
    <row r="81" spans="1:15" s="14" customFormat="1" ht="15.75">
      <c r="A81" s="110" t="s">
        <v>61</v>
      </c>
      <c r="B81" s="110"/>
      <c r="C81" s="110"/>
      <c r="D81" s="110"/>
      <c r="E81" s="110"/>
      <c r="F81" s="110"/>
      <c r="G81" s="110"/>
      <c r="I81" s="53"/>
    </row>
    <row r="82" spans="1:15" s="14" customFormat="1" ht="15.75">
      <c r="A82" s="24"/>
      <c r="B82" s="24"/>
      <c r="C82" s="24"/>
      <c r="D82" s="24"/>
      <c r="E82" s="10"/>
      <c r="F82" s="52"/>
      <c r="G82" s="55" t="s">
        <v>62</v>
      </c>
      <c r="H82" s="54"/>
      <c r="I82" s="54"/>
    </row>
    <row r="83" spans="1:15" s="14" customFormat="1" ht="43.5">
      <c r="A83" s="56" t="s">
        <v>63</v>
      </c>
      <c r="B83" s="56" t="s">
        <v>85</v>
      </c>
      <c r="C83" s="57" t="s">
        <v>64</v>
      </c>
      <c r="D83" s="57" t="s">
        <v>65</v>
      </c>
      <c r="E83" s="58" t="s">
        <v>66</v>
      </c>
      <c r="F83" s="58" t="s">
        <v>67</v>
      </c>
      <c r="G83" s="59" t="s">
        <v>68</v>
      </c>
      <c r="J83" s="54"/>
    </row>
    <row r="84" spans="1:15" s="60" customFormat="1" ht="15">
      <c r="A84" s="61">
        <v>1496.88</v>
      </c>
      <c r="B84" s="95">
        <v>6480</v>
      </c>
      <c r="C84" s="62">
        <v>6480</v>
      </c>
      <c r="D84" s="61">
        <v>12000</v>
      </c>
      <c r="E84" s="62">
        <v>6000</v>
      </c>
      <c r="F84" s="62">
        <v>3000</v>
      </c>
      <c r="G84" s="63">
        <f>SUM(A84:F84)</f>
        <v>35456.880000000005</v>
      </c>
      <c r="H84" s="25"/>
      <c r="I84" s="25"/>
      <c r="J84" s="25"/>
    </row>
    <row r="85" spans="1:15" s="14" customFormat="1" ht="15">
      <c r="A85" s="64"/>
      <c r="B85" s="64"/>
      <c r="C85" s="65"/>
      <c r="D85" s="65"/>
      <c r="E85" s="65"/>
      <c r="F85" s="65"/>
      <c r="G85" s="52"/>
      <c r="H85" s="54"/>
      <c r="I85" s="54"/>
      <c r="J85" s="54"/>
    </row>
    <row r="86" spans="1:15" s="14" customFormat="1" ht="95.25" customHeight="1">
      <c r="A86" s="100" t="s">
        <v>69</v>
      </c>
      <c r="B86" s="100"/>
      <c r="C86" s="100"/>
      <c r="D86" s="100"/>
      <c r="E86" s="100"/>
      <c r="F86" s="100"/>
      <c r="G86" s="100"/>
      <c r="H86" s="100"/>
      <c r="I86" s="66"/>
      <c r="J86" s="66"/>
      <c r="K86" s="66"/>
      <c r="L86" s="66"/>
    </row>
    <row r="87" spans="1:15" ht="63.75" customHeight="1">
      <c r="A87" s="101" t="s">
        <v>70</v>
      </c>
      <c r="B87" s="101"/>
      <c r="C87" s="101"/>
      <c r="D87" s="101"/>
      <c r="E87" s="101"/>
      <c r="F87" s="101"/>
      <c r="G87" s="101"/>
      <c r="H87" s="101"/>
      <c r="I87" s="67"/>
      <c r="J87" s="67"/>
      <c r="K87" s="67"/>
      <c r="L87" s="67"/>
      <c r="M87" s="67"/>
      <c r="N87" s="67"/>
      <c r="O87" s="67"/>
    </row>
    <row r="88" spans="1:15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1:15" ht="15">
      <c r="A89" s="102" t="s">
        <v>71</v>
      </c>
      <c r="B89" s="102"/>
      <c r="C89" s="102"/>
      <c r="D89" s="102"/>
      <c r="E89" s="102"/>
      <c r="F89" s="102"/>
      <c r="G89" s="102"/>
      <c r="H89" s="102"/>
      <c r="I89" s="69"/>
      <c r="J89" s="70"/>
      <c r="K89" s="70"/>
      <c r="L89" s="70"/>
      <c r="M89" s="70"/>
      <c r="N89" s="70"/>
      <c r="O89" s="70"/>
    </row>
    <row r="90" spans="1:15" ht="15">
      <c r="A90" s="102" t="s">
        <v>72</v>
      </c>
      <c r="B90" s="102"/>
      <c r="C90" s="102"/>
      <c r="D90" s="102"/>
      <c r="E90" s="102"/>
      <c r="F90" s="102"/>
      <c r="G90" s="102"/>
      <c r="H90" s="102"/>
      <c r="I90" s="69"/>
      <c r="J90" s="70"/>
      <c r="K90" s="70"/>
      <c r="L90" s="70"/>
      <c r="M90" s="70"/>
      <c r="N90" s="70"/>
      <c r="O90" s="70"/>
    </row>
    <row r="91" spans="1:15" ht="14.25">
      <c r="A91" s="175" t="s">
        <v>73</v>
      </c>
      <c r="B91" s="175"/>
      <c r="C91" s="175"/>
      <c r="D91" s="175"/>
      <c r="E91" s="175"/>
      <c r="F91" s="175"/>
      <c r="G91" s="175"/>
      <c r="H91" s="175"/>
      <c r="I91" s="71"/>
      <c r="J91" s="71"/>
      <c r="K91" s="71"/>
      <c r="L91" s="71"/>
      <c r="M91" s="71"/>
      <c r="N91" s="71"/>
      <c r="O91" s="71"/>
    </row>
    <row r="92" spans="1:15" ht="15">
      <c r="A92" s="173" t="s">
        <v>76</v>
      </c>
      <c r="B92" s="173"/>
      <c r="C92" s="173"/>
      <c r="D92" s="173"/>
      <c r="E92" s="173"/>
      <c r="F92" s="173"/>
      <c r="G92" s="173"/>
      <c r="H92" s="173"/>
      <c r="I92" s="72"/>
      <c r="J92" s="73"/>
      <c r="K92" s="73"/>
      <c r="L92" s="73"/>
      <c r="M92" s="73"/>
      <c r="N92" s="73"/>
      <c r="O92" s="73"/>
    </row>
    <row r="93" spans="1:15" ht="15">
      <c r="A93" s="165" t="s">
        <v>77</v>
      </c>
      <c r="B93" s="165"/>
      <c r="C93" s="165"/>
      <c r="D93" s="165"/>
      <c r="E93" s="165"/>
      <c r="F93" s="165"/>
      <c r="G93" s="165"/>
      <c r="H93" s="165"/>
      <c r="I93" s="74"/>
      <c r="J93" s="75"/>
      <c r="K93" s="75"/>
      <c r="L93" s="75"/>
      <c r="M93" s="75"/>
      <c r="N93" s="75"/>
      <c r="O93" s="75"/>
    </row>
  </sheetData>
  <mergeCells count="53">
    <mergeCell ref="A93:H93"/>
    <mergeCell ref="A55:H55"/>
    <mergeCell ref="C50:G50"/>
    <mergeCell ref="C51:G51"/>
    <mergeCell ref="A89:H89"/>
    <mergeCell ref="A92:H92"/>
    <mergeCell ref="A49:B51"/>
    <mergeCell ref="A53:H53"/>
    <mergeCell ref="A91:H91"/>
    <mergeCell ref="C36:G36"/>
    <mergeCell ref="H21:H23"/>
    <mergeCell ref="A25:H25"/>
    <mergeCell ref="A27:H27"/>
    <mergeCell ref="A29:H29"/>
    <mergeCell ref="A31:H31"/>
    <mergeCell ref="A34:H34"/>
    <mergeCell ref="B20:F20"/>
    <mergeCell ref="F21:F23"/>
    <mergeCell ref="G21:G23"/>
    <mergeCell ref="A21:B23"/>
    <mergeCell ref="C21:C23"/>
    <mergeCell ref="D21:E23"/>
    <mergeCell ref="A1:H1"/>
    <mergeCell ref="A2:H2"/>
    <mergeCell ref="A3:H3"/>
    <mergeCell ref="E5:H7"/>
    <mergeCell ref="A17:H17"/>
    <mergeCell ref="A19:H19"/>
    <mergeCell ref="D24:E24"/>
    <mergeCell ref="A37:B42"/>
    <mergeCell ref="C38:G38"/>
    <mergeCell ref="A44:H44"/>
    <mergeCell ref="A46:H46"/>
    <mergeCell ref="A48:B48"/>
    <mergeCell ref="C48:G48"/>
    <mergeCell ref="C35:D35"/>
    <mergeCell ref="E35:F35"/>
    <mergeCell ref="A36:B36"/>
    <mergeCell ref="A57:G57"/>
    <mergeCell ref="B58:G58"/>
    <mergeCell ref="K60:Q60"/>
    <mergeCell ref="K62:Q62"/>
    <mergeCell ref="B63:G63"/>
    <mergeCell ref="K63:Q63"/>
    <mergeCell ref="A86:H86"/>
    <mergeCell ref="A87:H87"/>
    <mergeCell ref="A90:H90"/>
    <mergeCell ref="B64:G64"/>
    <mergeCell ref="K64:Q64"/>
    <mergeCell ref="K66:V66"/>
    <mergeCell ref="A79:H79"/>
    <mergeCell ref="B80:H80"/>
    <mergeCell ref="A81:G81"/>
  </mergeCells>
  <phoneticPr fontId="0" type="noConversion"/>
  <hyperlinks>
    <hyperlink ref="A91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2021-03-29T11:20:33Z</dcterms:modified>
</cp:coreProperties>
</file>