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9720" windowHeight="7320"/>
  </bookViews>
  <sheets>
    <sheet name="Лист1" sheetId="3" r:id="rId1"/>
  </sheets>
  <externalReferences>
    <externalReference r:id="rId2"/>
  </externalReferences>
  <definedNames>
    <definedName name="_xlnm.Print_Area" localSheetId="0">Лист1!$A$1:$H$97</definedName>
  </definedNames>
  <calcPr calcId="124519"/>
</workbook>
</file>

<file path=xl/calcChain.xml><?xml version="1.0" encoding="utf-8"?>
<calcChain xmlns="http://schemas.openxmlformats.org/spreadsheetml/2006/main">
  <c r="F87" i="3"/>
  <c r="H80"/>
  <c r="H79"/>
  <c r="H78"/>
  <c r="H77"/>
  <c r="H76"/>
  <c r="H75"/>
  <c r="H74"/>
  <c r="H73"/>
  <c r="H72"/>
  <c r="H71"/>
  <c r="H70"/>
  <c r="H69"/>
  <c r="H68"/>
  <c r="H67"/>
  <c r="I64"/>
  <c r="H63"/>
  <c r="H61"/>
  <c r="H53"/>
  <c r="H52"/>
  <c r="H45"/>
  <c r="H42"/>
  <c r="H41"/>
  <c r="H40"/>
  <c r="H39"/>
  <c r="H38"/>
  <c r="H37"/>
  <c r="H43"/>
  <c r="G24"/>
  <c r="H24"/>
  <c r="F24"/>
</calcChain>
</file>

<file path=xl/comments1.xml><?xml version="1.0" encoding="utf-8"?>
<comments xmlns="http://schemas.openxmlformats.org/spreadsheetml/2006/main">
  <authors>
    <author>Пользователь Windows</author>
    <author>1379</author>
  </authors>
  <commentList>
    <comment ref="H68" authorId="0">
      <text>
        <r>
          <rPr>
            <b/>
            <sz val="9"/>
            <color indexed="81"/>
            <rFont val="Tahoma"/>
            <charset val="1"/>
          </rPr>
          <t>9275 смена тамб перегородки батяев</t>
        </r>
      </text>
    </comment>
    <comment ref="H78" authorId="1">
      <text>
        <r>
          <rPr>
            <b/>
            <sz val="9"/>
            <color indexed="81"/>
            <rFont val="Tahoma"/>
            <family val="2"/>
            <charset val="204"/>
          </rPr>
          <t>2801 за Батяева ремонт тамб. двери</t>
        </r>
      </text>
    </comment>
  </commentList>
</comments>
</file>

<file path=xl/sharedStrings.xml><?xml version="1.0" encoding="utf-8"?>
<sst xmlns="http://schemas.openxmlformats.org/spreadsheetml/2006/main" count="119" uniqueCount="115">
  <si>
    <t>Отчет ООО "Благоустроенный город"</t>
  </si>
  <si>
    <t>Принят в управление - ноябрь 2008 г.</t>
  </si>
  <si>
    <t>Количество этажей - 9</t>
  </si>
  <si>
    <t>в т.ч:</t>
  </si>
  <si>
    <t xml:space="preserve"> - содержание </t>
  </si>
  <si>
    <t>11,32 руб/м²</t>
  </si>
  <si>
    <t xml:space="preserve"> - текущий ремонт </t>
  </si>
  <si>
    <t>1,72 руб/м²</t>
  </si>
  <si>
    <t xml:space="preserve"> - содержание лифтов </t>
  </si>
  <si>
    <t>2,99 руб/м²</t>
  </si>
  <si>
    <t>Движение денежных средств по статье содержание и текущий ремонт за 2020г.</t>
  </si>
  <si>
    <t>Таблица №1</t>
  </si>
  <si>
    <t>Начислено по статье содержание и текущий ремонт, руб.</t>
  </si>
  <si>
    <t>Собрано по статье содержание и текущий ремонт, руб.</t>
  </si>
  <si>
    <t xml:space="preserve">Задолженность(-) / переплата населения, руб. </t>
  </si>
  <si>
    <t>Израсходовано по статье содержание и текущий ремонт, руб.</t>
  </si>
  <si>
    <t>Остаток денежных средств на лицевом счете дома по статье содержание и текущий ремонт на конец периода, руб.</t>
  </si>
  <si>
    <t>Все работы по текущему ремонту утверждены и подписаны советом МКД,полномочия которого установлены</t>
  </si>
  <si>
    <t>решением общего собрания собственников МКД.</t>
  </si>
  <si>
    <t>Состав работ по текущему ремонту</t>
  </si>
  <si>
    <t>Таблица №2</t>
  </si>
  <si>
    <t>Адрес</t>
  </si>
  <si>
    <t>Перечень выполненных работ</t>
  </si>
  <si>
    <t>Сумма,руб.</t>
  </si>
  <si>
    <t>Работы по ремонту инженерного оборудования и других видов по содержанию общего имущества многоквартирного дома</t>
  </si>
  <si>
    <t>Таблица №3</t>
  </si>
  <si>
    <t>Промывка системы отопления и водоотведение</t>
  </si>
  <si>
    <t>Фактические расходы</t>
  </si>
  <si>
    <t>Таблица №4</t>
  </si>
  <si>
    <t xml:space="preserve">по содержанию и текущему ремонту общего имущества дома - Всего: </t>
  </si>
  <si>
    <t>№ п/п</t>
  </si>
  <si>
    <t>Вид</t>
  </si>
  <si>
    <t>Сумма, руб</t>
  </si>
  <si>
    <t>1</t>
  </si>
  <si>
    <t>Материалы, в т.ч.:</t>
  </si>
  <si>
    <t>ремонт сантехнического оборудования</t>
  </si>
  <si>
    <t>2</t>
  </si>
  <si>
    <t>3</t>
  </si>
  <si>
    <t>Транспортные услуги по доставке материалов</t>
  </si>
  <si>
    <t>4</t>
  </si>
  <si>
    <t>Услуги АДС</t>
  </si>
  <si>
    <t>5</t>
  </si>
  <si>
    <t>Дератизация,дезинфекция мест общего пользования</t>
  </si>
  <si>
    <t>6</t>
  </si>
  <si>
    <t>Услуги ЕИРКЦ  3,2%</t>
  </si>
  <si>
    <t>7</t>
  </si>
  <si>
    <t>Техническое обслуживание и ремонт лифтов ООО "Гранит"</t>
  </si>
  <si>
    <t>8</t>
  </si>
  <si>
    <t>Тех. освидетельствование , страхование лифтов</t>
  </si>
  <si>
    <t>9</t>
  </si>
  <si>
    <t>10</t>
  </si>
  <si>
    <t>Охрана труда</t>
  </si>
  <si>
    <t>11</t>
  </si>
  <si>
    <t>Заработная плата</t>
  </si>
  <si>
    <t>12</t>
  </si>
  <si>
    <t>Начисления на з/пл (30,2%)</t>
  </si>
  <si>
    <t>13</t>
  </si>
  <si>
    <t>Налоги</t>
  </si>
  <si>
    <t>14</t>
  </si>
  <si>
    <t>15</t>
  </si>
  <si>
    <t>Денежные средства за аренду общего имущества</t>
  </si>
  <si>
    <t>Таблица №5</t>
  </si>
  <si>
    <t>ООО "Империал"</t>
  </si>
  <si>
    <t xml:space="preserve">Ростелеком </t>
  </si>
  <si>
    <t>Нэт Бай Нэт Холдинг</t>
  </si>
  <si>
    <t>Вымпел-Коммуникации</t>
  </si>
  <si>
    <t xml:space="preserve">Приоритеты работы ООО «Благоустроенный город»:
- четкие договорные отношения;
- высокий профессионализм сотрудников;
- регламентированный порядок предоставления услуг и их фиксированная цена;
- экономия на платежах за счет применения эффективных методов эксплуатации;
- повышение качества обслуживания;                                                                                                                                                                                                </t>
  </si>
  <si>
    <t>ООО «Благоустроенный город» благодарит собственников помещений и совет дома за инициативу по повышению качества многоквартирного дома,а так же собственников помещений  добросовестно выполняющих свои обязательства, своевременно и в полном объеме оплачивающих коммунальные услуги, содержание и текущий ремонт.</t>
  </si>
  <si>
    <t>Управляющая организация ООО "Благоустроенный город"</t>
  </si>
  <si>
    <t>по вопросам обращаться по телефону ЖЭУ 4-07-05, 4-16-22</t>
  </si>
  <si>
    <t xml:space="preserve">эл. почта:blgorod@rambler.ru </t>
  </si>
  <si>
    <r>
      <t xml:space="preserve">Тариф на содержание и текущий ремонт общего имущества, утвержденный  общим собранием собственников: </t>
    </r>
    <r>
      <rPr>
        <b/>
        <sz val="11"/>
        <rFont val="Arial"/>
        <family val="2"/>
        <charset val="204"/>
      </rPr>
      <t xml:space="preserve">16,03 руб/м², </t>
    </r>
  </si>
  <si>
    <r>
      <t xml:space="preserve">Прочие </t>
    </r>
    <r>
      <rPr>
        <sz val="8"/>
        <rFont val="Arial"/>
        <family val="2"/>
        <charset val="204"/>
      </rPr>
      <t>(услуги банка,програмное обеспечение,штрафы)</t>
    </r>
  </si>
  <si>
    <r>
      <t xml:space="preserve">Информация размещена на сайте </t>
    </r>
    <r>
      <rPr>
        <b/>
        <u/>
        <sz val="11"/>
        <rFont val="Arial Cyr"/>
        <charset val="204"/>
      </rPr>
      <t>www.blgorod.ru ,</t>
    </r>
    <r>
      <rPr>
        <b/>
        <sz val="11"/>
        <rFont val="Arial Cyr"/>
        <charset val="204"/>
      </rPr>
      <t xml:space="preserve"> </t>
    </r>
    <r>
      <rPr>
        <b/>
        <u/>
        <sz val="8"/>
        <rFont val="Arial Cyr"/>
        <charset val="204"/>
      </rPr>
      <t/>
    </r>
  </si>
  <si>
    <r>
      <t>www.reformagkh.ru</t>
    </r>
    <r>
      <rPr>
        <b/>
        <sz val="11"/>
        <rFont val="Arial Cyr"/>
        <charset val="204"/>
      </rPr>
      <t xml:space="preserve"> , на информационных досках</t>
    </r>
  </si>
  <si>
    <t>(слесарь-сантехник, электромонтер по обслуживанию электрооборудования, рабочий по обслуживанию мусоропроводов, рабочий по комплексному обслуживанию жилого фонда (уборка придомовой территории и лестничных клеток), плотник, слесарь-ремонтник, маляр, электрогазосварщик, кровельщик, контролер по учету эл/эн, АУП)</t>
  </si>
  <si>
    <t xml:space="preserve">за период: 2020г. </t>
  </si>
  <si>
    <t xml:space="preserve">Рентабельность </t>
  </si>
  <si>
    <t>ООО "Лифтборт"</t>
  </si>
  <si>
    <t>Дополнительные доходы (реклама в лифте,размещение оборудования сотовой связи и т.д.), руб.</t>
  </si>
  <si>
    <t>Договора оказания услуг по содержанию и выполнению работ по текущему ремонту общего имущества в МКД</t>
  </si>
  <si>
    <t>Аренда  помещений под ЖЭУ</t>
  </si>
  <si>
    <t xml:space="preserve"> об исполнении договора управления жилым домом №1 по ул.Мира</t>
  </si>
  <si>
    <t xml:space="preserve">Адрес дома - Мира 1 </t>
  </si>
  <si>
    <t>Общая площадь дома - 4659,80 кв. м</t>
  </si>
  <si>
    <t>Общая площадь квартир -3645,70 кв.м.</t>
  </si>
  <si>
    <t>Количество подъездов - 2</t>
  </si>
  <si>
    <t>Количество квартир - 72</t>
  </si>
  <si>
    <t>Площадь подъезда - 576,5 кв. м</t>
  </si>
  <si>
    <t>Площадь подвала - 439,8 кв. м</t>
  </si>
  <si>
    <t>Площадь кровли - 610,6 кв. м</t>
  </si>
  <si>
    <t>Площадь газона - 372 кв. м</t>
  </si>
  <si>
    <t>В таблице №1 приведено движение денежных средств по статье содержание и текущий ремонт  по лицевому счету дома №1 по ул.Мира за 2020г.</t>
  </si>
  <si>
    <t>Остаток средств на счёте МКД по статье содержание и текущий ремонт на конец 2020г.  с учётом перерасхода/экономии за прошлые периоды составляет -206957 руб.</t>
  </si>
  <si>
    <r>
      <t xml:space="preserve">Задолженность населения за жку на 31.12.2020г. составляет 18554 руб. </t>
    </r>
    <r>
      <rPr>
        <sz val="8"/>
        <color indexed="8"/>
        <rFont val="Arial"/>
        <family val="2"/>
        <charset val="204"/>
      </rPr>
      <t>(содержание и текущий ремонт, ХВС, ГВС, водоотведение, отопление, вывоз и утилизация ТКО)</t>
    </r>
  </si>
  <si>
    <t>В 2020 году были произведены следующие виды работ по текущему ремонту  и  по программе</t>
  </si>
  <si>
    <t xml:space="preserve">энергосбержения (Таблица №2). </t>
  </si>
  <si>
    <t>ул.Мира д.1</t>
  </si>
  <si>
    <t>Ремонт межпанельных швов кв.№20, 9, 12, 57, 70</t>
  </si>
  <si>
    <t>Смена вентилей, сгонов внутр.трубопроводов,канализационных труб</t>
  </si>
  <si>
    <t>Смена светильников, проводов, авт. Выключателей</t>
  </si>
  <si>
    <t>Ремонт кровли кв. №34, крыша ООО "Теплострой+"</t>
  </si>
  <si>
    <t>Общестроительные работы (смена стёкол, уст. мус. клапана)</t>
  </si>
  <si>
    <t>Смена тамбурной двери и перегородки под.№2</t>
  </si>
  <si>
    <t>Перечень выполненных работ по программе энергосбержения</t>
  </si>
  <si>
    <t>Ремонт межпанельных швов кв.№27</t>
  </si>
  <si>
    <t>В ходе плановых осмотров, а также на основании обращений собственников помещений жилого дома №1 по ул.Мира в 2020 году были произведены следующие виды работ по замене и обслуживанию инженерного оборудования и других видов общего имущества (Таблица №3)</t>
  </si>
  <si>
    <t>Общестроительные работы (ремонт мусорных контейнеров, замена стёкол)</t>
  </si>
  <si>
    <t>Сод-ие электрооб-ия (лампы, патроны и т.д.)</t>
  </si>
  <si>
    <t>Нормативная численность обслуживающего персонала  - 1,5 чел</t>
  </si>
  <si>
    <t>ремонт общестроительный, ремонт кровли</t>
  </si>
  <si>
    <t>ремонт электрооборудования</t>
  </si>
  <si>
    <r>
      <rPr>
        <sz val="11"/>
        <rFont val="Arial"/>
        <family val="2"/>
        <charset val="204"/>
      </rPr>
      <t>материалы для сод-ия жил.фонда в надлежащем санитарном состоянии</t>
    </r>
    <r>
      <rPr>
        <sz val="9"/>
        <rFont val="Arial"/>
        <family val="2"/>
        <charset val="204"/>
      </rPr>
      <t xml:space="preserve"> (веники, моющие средства, тех. ткань, лопаты, инструменты, газоэлектросварочное оборудование, лён, герметик, болты, гайки, сгоны, набивка сальниковая, муфты, контргайки,провод различного диаметра, изолента,  крепеж, цемент, краска,  скобяные изделия, песок,замки и т.д.)</t>
    </r>
  </si>
  <si>
    <t>Доходы полученные от размещения рекламы и предоставления места под аренду в многоквартирном доме №1 по ул.Мира представлены в таблице №5</t>
  </si>
  <si>
    <t>Итого</t>
  </si>
</sst>
</file>

<file path=xl/styles.xml><?xml version="1.0" encoding="utf-8"?>
<styleSheet xmlns="http://schemas.openxmlformats.org/spreadsheetml/2006/main">
  <fonts count="40">
    <font>
      <sz val="10"/>
      <name val="Arial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sz val="10"/>
      <name val="Arial Cyr"/>
      <charset val="204"/>
    </font>
    <font>
      <sz val="14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name val="Arial Cyr"/>
      <charset val="204"/>
    </font>
    <font>
      <sz val="12"/>
      <name val="Arial Cyr"/>
      <charset val="204"/>
    </font>
    <font>
      <b/>
      <sz val="12"/>
      <name val="Arial"/>
      <family val="2"/>
      <charset val="204"/>
    </font>
    <font>
      <b/>
      <sz val="12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2"/>
      <name val="Arial Cyr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color indexed="8"/>
      <name val="Arial Cyr"/>
      <charset val="204"/>
    </font>
    <font>
      <sz val="14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12"/>
      <name val="Arial"/>
      <family val="2"/>
      <charset val="204"/>
    </font>
    <font>
      <b/>
      <sz val="9"/>
      <name val="Arial"/>
      <family val="2"/>
      <charset val="204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  <font>
      <sz val="6"/>
      <name val="Arial"/>
      <family val="2"/>
      <charset val="204"/>
    </font>
    <font>
      <sz val="9"/>
      <name val="Arial"/>
      <family val="2"/>
      <charset val="204"/>
    </font>
    <font>
      <b/>
      <sz val="8"/>
      <name val="Arial"/>
      <family val="2"/>
      <charset val="204"/>
    </font>
    <font>
      <u/>
      <sz val="11"/>
      <color indexed="12"/>
      <name val="Arial Cyr"/>
      <charset val="204"/>
    </font>
    <font>
      <u/>
      <sz val="11"/>
      <name val="Arial Cyr"/>
      <charset val="204"/>
    </font>
    <font>
      <b/>
      <sz val="11"/>
      <name val="Arial Cyr"/>
      <charset val="204"/>
    </font>
    <font>
      <b/>
      <u/>
      <sz val="11"/>
      <name val="Arial Cyr"/>
      <charset val="204"/>
    </font>
    <font>
      <b/>
      <u/>
      <sz val="8"/>
      <name val="Arial Cyr"/>
      <charset val="204"/>
    </font>
    <font>
      <b/>
      <sz val="8"/>
      <name val="Arial Cyr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9"/>
      <color indexed="81"/>
      <name val="Tahoma"/>
      <charset val="1"/>
    </font>
    <font>
      <b/>
      <sz val="9"/>
      <color indexed="81"/>
      <name val="Tahoma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Arial"/>
      <family val="2"/>
      <charset val="204"/>
    </font>
    <font>
      <sz val="11"/>
      <color rgb="FFFF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27" fillId="0" borderId="0" applyNumberFormat="0" applyFill="0" applyBorder="0" applyAlignment="0" applyProtection="0">
      <alignment vertical="top"/>
      <protection locked="0"/>
    </xf>
    <xf numFmtId="0" fontId="1" fillId="0" borderId="0">
      <alignment horizontal="left"/>
    </xf>
  </cellStyleXfs>
  <cellXfs count="172">
    <xf numFmtId="0" fontId="0" fillId="0" borderId="0" xfId="0"/>
    <xf numFmtId="0" fontId="2" fillId="3" borderId="0" xfId="2" applyFont="1" applyFill="1" applyAlignment="1">
      <alignment vertical="center"/>
    </xf>
    <xf numFmtId="0" fontId="3" fillId="3" borderId="0" xfId="0" applyFont="1" applyFill="1"/>
    <xf numFmtId="0" fontId="2" fillId="3" borderId="0" xfId="2" applyFont="1" applyFill="1" applyAlignment="1"/>
    <xf numFmtId="0" fontId="4" fillId="3" borderId="0" xfId="2" applyFont="1" applyFill="1" applyAlignment="1">
      <alignment wrapText="1"/>
    </xf>
    <xf numFmtId="0" fontId="5" fillId="3" borderId="0" xfId="2" applyFont="1" applyFill="1" applyAlignment="1"/>
    <xf numFmtId="0" fontId="5" fillId="3" borderId="0" xfId="2" applyFont="1" applyFill="1" applyAlignment="1">
      <alignment wrapText="1"/>
    </xf>
    <xf numFmtId="0" fontId="7" fillId="3" borderId="0" xfId="0" applyFont="1" applyFill="1"/>
    <xf numFmtId="0" fontId="8" fillId="3" borderId="0" xfId="0" applyFont="1" applyFill="1"/>
    <xf numFmtId="0" fontId="9" fillId="3" borderId="0" xfId="2" applyFont="1" applyFill="1">
      <alignment horizontal="left"/>
    </xf>
    <xf numFmtId="0" fontId="9" fillId="3" borderId="0" xfId="2" applyFont="1" applyFill="1" applyBorder="1" applyAlignment="1"/>
    <xf numFmtId="0" fontId="9" fillId="3" borderId="0" xfId="2" applyFont="1" applyFill="1" applyAlignment="1"/>
    <xf numFmtId="0" fontId="11" fillId="2" borderId="0" xfId="2" applyFont="1" applyFill="1">
      <alignment horizontal="left"/>
    </xf>
    <xf numFmtId="0" fontId="12" fillId="2" borderId="0" xfId="2" applyFont="1" applyFill="1">
      <alignment horizontal="left"/>
    </xf>
    <xf numFmtId="0" fontId="3" fillId="3" borderId="0" xfId="0" applyFont="1" applyFill="1" applyBorder="1"/>
    <xf numFmtId="0" fontId="13" fillId="3" borderId="0" xfId="0" applyFont="1" applyFill="1"/>
    <xf numFmtId="0" fontId="3" fillId="3" borderId="0" xfId="0" applyFont="1" applyFill="1" applyBorder="1" applyAlignment="1">
      <alignment vertical="center" wrapText="1"/>
    </xf>
    <xf numFmtId="2" fontId="16" fillId="2" borderId="1" xfId="2" applyNumberFormat="1" applyFont="1" applyFill="1" applyBorder="1" applyAlignment="1">
      <alignment vertical="center"/>
    </xf>
    <xf numFmtId="2" fontId="16" fillId="2" borderId="2" xfId="2" applyNumberFormat="1" applyFont="1" applyFill="1" applyBorder="1" applyAlignment="1">
      <alignment horizontal="center" vertical="center"/>
    </xf>
    <xf numFmtId="2" fontId="17" fillId="2" borderId="2" xfId="0" applyNumberFormat="1" applyFont="1" applyFill="1" applyBorder="1" applyAlignment="1">
      <alignment horizontal="center" vertical="center"/>
    </xf>
    <xf numFmtId="1" fontId="17" fillId="2" borderId="3" xfId="0" applyNumberFormat="1" applyFont="1" applyFill="1" applyBorder="1" applyAlignment="1">
      <alignment horizontal="center" vertical="center"/>
    </xf>
    <xf numFmtId="2" fontId="7" fillId="3" borderId="0" xfId="0" applyNumberFormat="1" applyFont="1" applyFill="1" applyBorder="1" applyAlignment="1"/>
    <xf numFmtId="2" fontId="18" fillId="2" borderId="0" xfId="2" applyNumberFormat="1" applyFont="1" applyFill="1" applyBorder="1" applyAlignment="1">
      <alignment horizontal="left" vertical="top" wrapText="1"/>
    </xf>
    <xf numFmtId="0" fontId="20" fillId="3" borderId="0" xfId="2" applyFont="1" applyFill="1">
      <alignment horizontal="left"/>
    </xf>
    <xf numFmtId="0" fontId="20" fillId="3" borderId="0" xfId="2" applyFont="1" applyFill="1" applyBorder="1">
      <alignment horizontal="left"/>
    </xf>
    <xf numFmtId="0" fontId="5" fillId="3" borderId="0" xfId="2" applyFont="1" applyFill="1" applyBorder="1" applyAlignment="1"/>
    <xf numFmtId="0" fontId="5" fillId="3" borderId="0" xfId="2" applyFont="1" applyFill="1">
      <alignment horizontal="left"/>
    </xf>
    <xf numFmtId="0" fontId="20" fillId="3" borderId="0" xfId="2" applyFont="1" applyFill="1" applyAlignment="1">
      <alignment horizontal="left"/>
    </xf>
    <xf numFmtId="0" fontId="21" fillId="3" borderId="0" xfId="2" applyFont="1" applyFill="1" applyBorder="1">
      <alignment horizontal="left"/>
    </xf>
    <xf numFmtId="0" fontId="22" fillId="3" borderId="0" xfId="2" applyFont="1" applyFill="1" applyBorder="1">
      <alignment horizontal="left"/>
    </xf>
    <xf numFmtId="0" fontId="9" fillId="3" borderId="3" xfId="2" applyFont="1" applyFill="1" applyBorder="1" applyAlignment="1">
      <alignment horizontal="center" vertical="center"/>
    </xf>
    <xf numFmtId="0" fontId="5" fillId="3" borderId="2" xfId="2" applyFont="1" applyFill="1" applyBorder="1" applyAlignment="1"/>
    <xf numFmtId="0" fontId="5" fillId="3" borderId="1" xfId="2" applyFont="1" applyFill="1" applyBorder="1" applyAlignment="1"/>
    <xf numFmtId="1" fontId="5" fillId="3" borderId="3" xfId="2" applyNumberFormat="1" applyFont="1" applyFill="1" applyBorder="1" applyAlignment="1">
      <alignment horizontal="right"/>
    </xf>
    <xf numFmtId="1" fontId="6" fillId="3" borderId="3" xfId="2" applyNumberFormat="1" applyFont="1" applyFill="1" applyBorder="1" applyAlignment="1">
      <alignment horizontal="right"/>
    </xf>
    <xf numFmtId="0" fontId="14" fillId="3" borderId="0" xfId="2" applyFont="1" applyFill="1">
      <alignment horizontal="left"/>
    </xf>
    <xf numFmtId="0" fontId="14" fillId="3" borderId="0" xfId="2" applyFont="1" applyFill="1" applyAlignment="1"/>
    <xf numFmtId="0" fontId="9" fillId="3" borderId="0" xfId="2" applyFont="1" applyFill="1" applyAlignment="1">
      <alignment wrapText="1"/>
    </xf>
    <xf numFmtId="0" fontId="20" fillId="3" borderId="0" xfId="2" applyFont="1" applyFill="1" applyAlignment="1">
      <alignment horizontal="center"/>
    </xf>
    <xf numFmtId="0" fontId="22" fillId="3" borderId="0" xfId="2" applyFont="1" applyFill="1" applyAlignment="1">
      <alignment horizontal="left"/>
    </xf>
    <xf numFmtId="0" fontId="23" fillId="3" borderId="0" xfId="2" applyFont="1" applyFill="1" applyAlignment="1"/>
    <xf numFmtId="0" fontId="24" fillId="3" borderId="0" xfId="2" applyFont="1" applyFill="1" applyAlignment="1">
      <alignment wrapText="1"/>
    </xf>
    <xf numFmtId="1" fontId="9" fillId="3" borderId="3" xfId="2" applyNumberFormat="1" applyFont="1" applyFill="1" applyBorder="1" applyAlignment="1">
      <alignment horizontal="center"/>
    </xf>
    <xf numFmtId="1" fontId="9" fillId="3" borderId="0" xfId="2" applyNumberFormat="1" applyFont="1" applyFill="1" applyBorder="1" applyAlignment="1"/>
    <xf numFmtId="0" fontId="5" fillId="3" borderId="3" xfId="2" applyFont="1" applyFill="1" applyBorder="1" applyAlignment="1">
      <alignment horizontal="center"/>
    </xf>
    <xf numFmtId="1" fontId="5" fillId="3" borderId="3" xfId="2" applyNumberFormat="1" applyFont="1" applyFill="1" applyBorder="1" applyAlignment="1">
      <alignment horizontal="center"/>
    </xf>
    <xf numFmtId="0" fontId="5" fillId="3" borderId="4" xfId="2" applyFont="1" applyFill="1" applyBorder="1" applyAlignment="1">
      <alignment horizontal="center"/>
    </xf>
    <xf numFmtId="1" fontId="5" fillId="3" borderId="0" xfId="2" applyNumberFormat="1" applyFont="1" applyFill="1" applyBorder="1" applyAlignment="1"/>
    <xf numFmtId="0" fontId="37" fillId="3" borderId="2" xfId="2" applyFont="1" applyFill="1" applyBorder="1" applyAlignment="1"/>
    <xf numFmtId="1" fontId="25" fillId="3" borderId="0" xfId="2" applyNumberFormat="1" applyFont="1" applyFill="1" applyBorder="1" applyAlignment="1"/>
    <xf numFmtId="0" fontId="16" fillId="2" borderId="2" xfId="2" applyFont="1" applyFill="1" applyBorder="1" applyAlignment="1"/>
    <xf numFmtId="0" fontId="5" fillId="3" borderId="0" xfId="2" applyFont="1" applyFill="1" applyBorder="1" applyAlignment="1">
      <alignment wrapText="1"/>
    </xf>
    <xf numFmtId="0" fontId="20" fillId="3" borderId="0" xfId="2" applyFont="1" applyFill="1" applyBorder="1" applyAlignment="1"/>
    <xf numFmtId="0" fontId="25" fillId="3" borderId="0" xfId="2" applyFont="1" applyFill="1" applyBorder="1">
      <alignment horizontal="left"/>
    </xf>
    <xf numFmtId="0" fontId="25" fillId="3" borderId="0" xfId="2" applyFont="1" applyFill="1" applyBorder="1" applyAlignment="1"/>
    <xf numFmtId="0" fontId="22" fillId="3" borderId="0" xfId="2" applyFont="1" applyFill="1" applyBorder="1" applyAlignment="1"/>
    <xf numFmtId="0" fontId="5" fillId="3" borderId="3" xfId="0" applyFont="1" applyFill="1" applyBorder="1" applyAlignment="1">
      <alignment horizontal="center" vertical="center" wrapText="1"/>
    </xf>
    <xf numFmtId="0" fontId="5" fillId="3" borderId="2" xfId="2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wrapText="1"/>
    </xf>
    <xf numFmtId="0" fontId="6" fillId="3" borderId="3" xfId="0" applyFont="1" applyFill="1" applyBorder="1" applyAlignment="1">
      <alignment horizontal="center"/>
    </xf>
    <xf numFmtId="0" fontId="7" fillId="3" borderId="0" xfId="0" applyFont="1" applyFill="1" applyBorder="1"/>
    <xf numFmtId="2" fontId="7" fillId="3" borderId="3" xfId="0" applyNumberFormat="1" applyFont="1" applyFill="1" applyBorder="1" applyAlignment="1">
      <alignment horizontal="center"/>
    </xf>
    <xf numFmtId="2" fontId="5" fillId="3" borderId="3" xfId="2" applyNumberFormat="1" applyFont="1" applyFill="1" applyBorder="1" applyAlignment="1">
      <alignment horizontal="center"/>
    </xf>
    <xf numFmtId="2" fontId="6" fillId="3" borderId="3" xfId="2" applyNumberFormat="1" applyFont="1" applyFill="1" applyBorder="1" applyAlignment="1">
      <alignment horizontal="center"/>
    </xf>
    <xf numFmtId="2" fontId="8" fillId="3" borderId="0" xfId="0" applyNumberFormat="1" applyFont="1" applyFill="1" applyBorder="1" applyAlignment="1">
      <alignment horizontal="center" vertical="center" wrapText="1"/>
    </xf>
    <xf numFmtId="2" fontId="20" fillId="3" borderId="0" xfId="2" applyNumberFormat="1" applyFont="1" applyFill="1" applyBorder="1" applyAlignment="1">
      <alignment horizontal="center"/>
    </xf>
    <xf numFmtId="2" fontId="8" fillId="3" borderId="0" xfId="0" applyNumberFormat="1" applyFont="1" applyFill="1" applyBorder="1" applyAlignment="1">
      <alignment vertical="center" wrapText="1"/>
    </xf>
    <xf numFmtId="0" fontId="6" fillId="3" borderId="0" xfId="2" applyFont="1" applyFill="1" applyAlignment="1">
      <alignment wrapText="1"/>
    </xf>
    <xf numFmtId="0" fontId="26" fillId="3" borderId="0" xfId="2" applyFont="1" applyFill="1" applyAlignment="1">
      <alignment horizontal="center" wrapText="1"/>
    </xf>
    <xf numFmtId="0" fontId="6" fillId="3" borderId="0" xfId="2" applyFont="1" applyFill="1" applyAlignment="1"/>
    <xf numFmtId="0" fontId="26" fillId="3" borderId="0" xfId="2" applyFont="1" applyFill="1" applyAlignment="1"/>
    <xf numFmtId="2" fontId="28" fillId="3" borderId="0" xfId="1" applyNumberFormat="1" applyFont="1" applyFill="1" applyAlignment="1" applyProtection="1"/>
    <xf numFmtId="0" fontId="29" fillId="3" borderId="0" xfId="0" applyFont="1" applyFill="1" applyAlignment="1"/>
    <xf numFmtId="0" fontId="32" fillId="3" borderId="0" xfId="0" applyFont="1" applyFill="1" applyAlignment="1"/>
    <xf numFmtId="0" fontId="30" fillId="3" borderId="0" xfId="0" applyFont="1" applyFill="1" applyAlignment="1"/>
    <xf numFmtId="0" fontId="31" fillId="3" borderId="0" xfId="0" applyFont="1" applyFill="1" applyAlignment="1"/>
    <xf numFmtId="0" fontId="33" fillId="3" borderId="0" xfId="2" applyFont="1" applyFill="1" applyAlignment="1"/>
    <xf numFmtId="0" fontId="34" fillId="3" borderId="0" xfId="2" applyFont="1" applyFill="1" applyAlignment="1"/>
    <xf numFmtId="0" fontId="33" fillId="3" borderId="0" xfId="2" applyFont="1" applyFill="1">
      <alignment horizontal="left"/>
    </xf>
    <xf numFmtId="0" fontId="22" fillId="3" borderId="0" xfId="2" applyFont="1" applyFill="1">
      <alignment horizontal="left"/>
    </xf>
    <xf numFmtId="2" fontId="16" fillId="2" borderId="2" xfId="2" applyNumberFormat="1" applyFont="1" applyFill="1" applyBorder="1" applyAlignment="1">
      <alignment vertical="center"/>
    </xf>
    <xf numFmtId="2" fontId="7" fillId="3" borderId="0" xfId="0" applyNumberFormat="1" applyFont="1" applyFill="1" applyBorder="1" applyAlignment="1">
      <alignment horizontal="center"/>
    </xf>
    <xf numFmtId="2" fontId="7" fillId="3" borderId="0" xfId="0" applyNumberFormat="1" applyFont="1" applyFill="1" applyAlignment="1">
      <alignment horizontal="center"/>
    </xf>
    <xf numFmtId="1" fontId="17" fillId="2" borderId="2" xfId="0" applyNumberFormat="1" applyFont="1" applyFill="1" applyBorder="1" applyAlignment="1">
      <alignment horizontal="center" vertical="center"/>
    </xf>
    <xf numFmtId="0" fontId="5" fillId="3" borderId="3" xfId="2" applyFont="1" applyFill="1" applyBorder="1" applyAlignment="1">
      <alignment horizontal="right"/>
    </xf>
    <xf numFmtId="2" fontId="3" fillId="3" borderId="0" xfId="0" applyNumberFormat="1" applyFont="1" applyFill="1" applyBorder="1"/>
    <xf numFmtId="1" fontId="20" fillId="3" borderId="0" xfId="2" applyNumberFormat="1" applyFont="1" applyFill="1">
      <alignment horizontal="left"/>
    </xf>
    <xf numFmtId="2" fontId="7" fillId="3" borderId="3" xfId="0" applyNumberFormat="1" applyFont="1" applyFill="1" applyBorder="1" applyAlignment="1">
      <alignment horizontal="center" vertical="center" wrapText="1"/>
    </xf>
    <xf numFmtId="0" fontId="5" fillId="3" borderId="0" xfId="2" applyFont="1" applyFill="1" applyAlignment="1">
      <alignment horizontal="left" wrapText="1"/>
    </xf>
    <xf numFmtId="0" fontId="5" fillId="3" borderId="1" xfId="2" applyFont="1" applyFill="1" applyBorder="1" applyAlignment="1">
      <alignment horizontal="left"/>
    </xf>
    <xf numFmtId="0" fontId="5" fillId="3" borderId="5" xfId="2" applyFont="1" applyFill="1" applyBorder="1" applyAlignment="1">
      <alignment horizontal="left"/>
    </xf>
    <xf numFmtId="0" fontId="23" fillId="3" borderId="0" xfId="2" applyFont="1" applyFill="1" applyAlignment="1">
      <alignment horizontal="left"/>
    </xf>
    <xf numFmtId="0" fontId="9" fillId="3" borderId="0" xfId="2" applyFont="1" applyFill="1" applyAlignment="1">
      <alignment horizontal="center"/>
    </xf>
    <xf numFmtId="0" fontId="1" fillId="3" borderId="0" xfId="2" applyFont="1" applyFill="1" applyBorder="1">
      <alignment horizontal="left"/>
    </xf>
    <xf numFmtId="0" fontId="23" fillId="3" borderId="0" xfId="2" applyFont="1" applyFill="1">
      <alignment horizontal="left"/>
    </xf>
    <xf numFmtId="0" fontId="5" fillId="3" borderId="5" xfId="2" applyFont="1" applyFill="1" applyBorder="1" applyAlignment="1"/>
    <xf numFmtId="0" fontId="6" fillId="3" borderId="3" xfId="2" applyFont="1" applyFill="1" applyBorder="1" applyAlignment="1">
      <alignment horizontal="right"/>
    </xf>
    <xf numFmtId="0" fontId="39" fillId="0" borderId="1" xfId="2" applyFont="1" applyFill="1" applyBorder="1" applyAlignment="1"/>
    <xf numFmtId="0" fontId="9" fillId="3" borderId="0" xfId="2" applyFont="1" applyFill="1" applyBorder="1" applyAlignment="1">
      <alignment horizontal="center"/>
    </xf>
    <xf numFmtId="2" fontId="28" fillId="3" borderId="0" xfId="1" applyNumberFormat="1" applyFont="1" applyFill="1" applyAlignment="1" applyProtection="1">
      <alignment horizontal="center"/>
    </xf>
    <xf numFmtId="0" fontId="29" fillId="3" borderId="0" xfId="0" applyFont="1" applyFill="1" applyAlignment="1">
      <alignment horizontal="center"/>
    </xf>
    <xf numFmtId="0" fontId="30" fillId="3" borderId="0" xfId="0" applyFont="1" applyFill="1" applyAlignment="1">
      <alignment horizontal="center"/>
    </xf>
    <xf numFmtId="0" fontId="23" fillId="3" borderId="0" xfId="2" applyFont="1" applyFill="1" applyAlignment="1">
      <alignment horizontal="left"/>
    </xf>
    <xf numFmtId="0" fontId="38" fillId="0" borderId="2" xfId="0" applyFont="1" applyBorder="1" applyAlignment="1">
      <alignment horizontal="left" vertical="top" wrapText="1"/>
    </xf>
    <xf numFmtId="0" fontId="38" fillId="0" borderId="1" xfId="0" applyFont="1" applyBorder="1" applyAlignment="1">
      <alignment horizontal="left" vertical="top" wrapText="1"/>
    </xf>
    <xf numFmtId="0" fontId="38" fillId="0" borderId="5" xfId="0" applyFont="1" applyBorder="1" applyAlignment="1">
      <alignment horizontal="left" vertical="top" wrapText="1"/>
    </xf>
    <xf numFmtId="0" fontId="23" fillId="3" borderId="0" xfId="2" applyFont="1" applyFill="1">
      <alignment horizontal="left"/>
    </xf>
    <xf numFmtId="0" fontId="5" fillId="3" borderId="0" xfId="2" applyFont="1" applyFill="1" applyBorder="1" applyAlignment="1">
      <alignment horizontal="left" wrapText="1"/>
    </xf>
    <xf numFmtId="0" fontId="21" fillId="3" borderId="0" xfId="2" applyFont="1" applyFill="1" applyBorder="1" applyAlignment="1">
      <alignment horizontal="left"/>
    </xf>
    <xf numFmtId="0" fontId="9" fillId="3" borderId="10" xfId="2" applyFont="1" applyFill="1" applyBorder="1" applyAlignment="1">
      <alignment horizontal="center" vertical="center" wrapText="1"/>
    </xf>
    <xf numFmtId="0" fontId="9" fillId="3" borderId="14" xfId="2" applyFont="1" applyFill="1" applyBorder="1" applyAlignment="1">
      <alignment horizontal="center" vertical="center" wrapText="1"/>
    </xf>
    <xf numFmtId="0" fontId="9" fillId="3" borderId="12" xfId="2" applyFont="1" applyFill="1" applyBorder="1" applyAlignment="1">
      <alignment horizontal="center" vertical="center" wrapText="1"/>
    </xf>
    <xf numFmtId="0" fontId="9" fillId="3" borderId="15" xfId="2" applyFont="1" applyFill="1" applyBorder="1" applyAlignment="1">
      <alignment horizontal="center" vertical="center" wrapText="1"/>
    </xf>
    <xf numFmtId="0" fontId="9" fillId="3" borderId="13" xfId="2" applyFont="1" applyFill="1" applyBorder="1" applyAlignment="1">
      <alignment horizontal="center" vertical="center" wrapText="1"/>
    </xf>
    <xf numFmtId="0" fontId="9" fillId="3" borderId="7" xfId="2" applyFont="1" applyFill="1" applyBorder="1" applyAlignment="1">
      <alignment horizontal="center" vertical="center" wrapText="1"/>
    </xf>
    <xf numFmtId="0" fontId="5" fillId="3" borderId="2" xfId="2" applyFont="1" applyFill="1" applyBorder="1" applyAlignment="1">
      <alignment horizontal="left"/>
    </xf>
    <xf numFmtId="0" fontId="5" fillId="3" borderId="1" xfId="2" applyFont="1" applyFill="1" applyBorder="1" applyAlignment="1">
      <alignment horizontal="left"/>
    </xf>
    <xf numFmtId="0" fontId="5" fillId="3" borderId="5" xfId="2" applyFont="1" applyFill="1" applyBorder="1" applyAlignment="1">
      <alignment horizontal="left"/>
    </xf>
    <xf numFmtId="0" fontId="24" fillId="3" borderId="0" xfId="2" applyFont="1" applyFill="1" applyAlignment="1">
      <alignment horizontal="left" wrapText="1"/>
    </xf>
    <xf numFmtId="0" fontId="9" fillId="3" borderId="0" xfId="2" applyFont="1" applyFill="1" applyAlignment="1">
      <alignment horizontal="center"/>
    </xf>
    <xf numFmtId="0" fontId="20" fillId="3" borderId="6" xfId="2" applyFont="1" applyFill="1" applyBorder="1" applyAlignment="1">
      <alignment horizontal="left"/>
    </xf>
    <xf numFmtId="0" fontId="20" fillId="3" borderId="7" xfId="2" applyFont="1" applyFill="1" applyBorder="1" applyAlignment="1">
      <alignment horizontal="left"/>
    </xf>
    <xf numFmtId="0" fontId="5" fillId="3" borderId="2" xfId="2" applyFont="1" applyFill="1" applyBorder="1" applyAlignment="1">
      <alignment horizontal="center"/>
    </xf>
    <xf numFmtId="0" fontId="5" fillId="3" borderId="1" xfId="2" applyFont="1" applyFill="1" applyBorder="1" applyAlignment="1">
      <alignment horizontal="center"/>
    </xf>
    <xf numFmtId="0" fontId="5" fillId="3" borderId="5" xfId="2" applyFont="1" applyFill="1" applyBorder="1" applyAlignment="1">
      <alignment horizontal="center"/>
    </xf>
    <xf numFmtId="0" fontId="5" fillId="3" borderId="2" xfId="2" applyFont="1" applyFill="1" applyBorder="1" applyAlignment="1">
      <alignment horizontal="left" vertical="center"/>
    </xf>
    <xf numFmtId="0" fontId="5" fillId="3" borderId="1" xfId="2" applyFont="1" applyFill="1" applyBorder="1" applyAlignment="1">
      <alignment horizontal="left" vertical="center"/>
    </xf>
    <xf numFmtId="0" fontId="5" fillId="3" borderId="5" xfId="2" applyFont="1" applyFill="1" applyBorder="1" applyAlignment="1">
      <alignment horizontal="left" vertical="center"/>
    </xf>
    <xf numFmtId="0" fontId="6" fillId="3" borderId="2" xfId="2" applyFont="1" applyFill="1" applyBorder="1" applyAlignment="1">
      <alignment horizontal="center" vertical="center"/>
    </xf>
    <xf numFmtId="0" fontId="6" fillId="3" borderId="1" xfId="2" applyFont="1" applyFill="1" applyBorder="1" applyAlignment="1">
      <alignment horizontal="center" vertical="center"/>
    </xf>
    <xf numFmtId="0" fontId="6" fillId="3" borderId="5" xfId="2" applyFont="1" applyFill="1" applyBorder="1" applyAlignment="1">
      <alignment horizontal="center" vertical="center"/>
    </xf>
    <xf numFmtId="0" fontId="5" fillId="3" borderId="0" xfId="2" applyFont="1" applyFill="1" applyAlignment="1">
      <alignment horizontal="left" wrapText="1"/>
    </xf>
    <xf numFmtId="0" fontId="9" fillId="3" borderId="0" xfId="2" applyFont="1" applyFill="1" applyAlignment="1">
      <alignment horizontal="center" wrapText="1"/>
    </xf>
    <xf numFmtId="0" fontId="6" fillId="3" borderId="0" xfId="2" applyFont="1" applyFill="1" applyAlignment="1">
      <alignment horizontal="center"/>
    </xf>
    <xf numFmtId="0" fontId="9" fillId="3" borderId="2" xfId="2" applyFont="1" applyFill="1" applyBorder="1" applyAlignment="1">
      <alignment horizontal="center" vertical="center"/>
    </xf>
    <xf numFmtId="0" fontId="9" fillId="3" borderId="1" xfId="2" applyFont="1" applyFill="1" applyBorder="1" applyAlignment="1">
      <alignment horizontal="center" vertical="center"/>
    </xf>
    <xf numFmtId="0" fontId="9" fillId="3" borderId="5" xfId="2" applyFont="1" applyFill="1" applyBorder="1" applyAlignment="1">
      <alignment horizontal="center" vertical="center"/>
    </xf>
    <xf numFmtId="2" fontId="8" fillId="3" borderId="0" xfId="0" applyNumberFormat="1" applyFont="1" applyFill="1" applyBorder="1" applyAlignment="1">
      <alignment horizontal="left" vertical="center" wrapText="1"/>
    </xf>
    <xf numFmtId="0" fontId="0" fillId="0" borderId="3" xfId="0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2" fontId="18" fillId="2" borderId="11" xfId="2" applyNumberFormat="1" applyFont="1" applyFill="1" applyBorder="1" applyAlignment="1">
      <alignment horizontal="left" vertical="top" wrapText="1"/>
    </xf>
    <xf numFmtId="0" fontId="10" fillId="2" borderId="0" xfId="2" applyFont="1" applyFill="1" applyAlignment="1">
      <alignment horizontal="left" wrapText="1"/>
    </xf>
    <xf numFmtId="0" fontId="5" fillId="3" borderId="0" xfId="2" applyFont="1" applyFill="1" applyAlignment="1">
      <alignment horizontal="left"/>
    </xf>
    <xf numFmtId="0" fontId="11" fillId="2" borderId="0" xfId="2" applyFont="1" applyFill="1">
      <alignment horizontal="left"/>
    </xf>
    <xf numFmtId="0" fontId="15" fillId="2" borderId="8" xfId="2" applyFont="1" applyFill="1" applyBorder="1" applyAlignment="1">
      <alignment horizontal="center" vertical="center" wrapText="1"/>
    </xf>
    <xf numFmtId="0" fontId="15" fillId="2" borderId="9" xfId="2" applyFont="1" applyFill="1" applyBorder="1" applyAlignment="1">
      <alignment horizontal="center" vertical="center" wrapText="1"/>
    </xf>
    <xf numFmtId="0" fontId="15" fillId="2" borderId="4" xfId="2" applyFont="1" applyFill="1" applyBorder="1" applyAlignment="1">
      <alignment horizontal="center" vertical="center" wrapText="1"/>
    </xf>
    <xf numFmtId="0" fontId="14" fillId="0" borderId="10" xfId="2" applyFont="1" applyFill="1" applyBorder="1" applyAlignment="1">
      <alignment horizontal="center" vertical="center" wrapText="1"/>
    </xf>
    <xf numFmtId="0" fontId="14" fillId="0" borderId="11" xfId="2" applyFont="1" applyFill="1" applyBorder="1" applyAlignment="1">
      <alignment horizontal="center" vertical="center" wrapText="1"/>
    </xf>
    <xf numFmtId="0" fontId="14" fillId="0" borderId="12" xfId="2" applyFont="1" applyFill="1" applyBorder="1" applyAlignment="1">
      <alignment horizontal="center" vertical="center" wrapText="1"/>
    </xf>
    <xf numFmtId="0" fontId="14" fillId="0" borderId="0" xfId="2" applyFont="1" applyFill="1" applyBorder="1" applyAlignment="1">
      <alignment horizontal="center" vertical="center" wrapText="1"/>
    </xf>
    <xf numFmtId="0" fontId="14" fillId="0" borderId="13" xfId="2" applyFont="1" applyFill="1" applyBorder="1" applyAlignment="1">
      <alignment horizontal="center" vertical="center" wrapText="1"/>
    </xf>
    <xf numFmtId="0" fontId="14" fillId="0" borderId="6" xfId="2" applyFont="1" applyFill="1" applyBorder="1" applyAlignment="1">
      <alignment horizontal="center" vertical="center" wrapText="1"/>
    </xf>
    <xf numFmtId="0" fontId="0" fillId="0" borderId="9" xfId="0" applyBorder="1"/>
    <xf numFmtId="0" fontId="0" fillId="0" borderId="4" xfId="0" applyBorder="1"/>
    <xf numFmtId="0" fontId="15" fillId="2" borderId="10" xfId="2" applyFont="1" applyFill="1" applyBorder="1" applyAlignment="1">
      <alignment horizontal="center" vertical="center" wrapText="1"/>
    </xf>
    <xf numFmtId="0" fontId="15" fillId="2" borderId="14" xfId="2" applyFont="1" applyFill="1" applyBorder="1" applyAlignment="1">
      <alignment horizontal="center" vertical="center" wrapText="1"/>
    </xf>
    <xf numFmtId="0" fontId="15" fillId="2" borderId="12" xfId="2" applyFont="1" applyFill="1" applyBorder="1" applyAlignment="1">
      <alignment horizontal="center" vertical="center" wrapText="1"/>
    </xf>
    <xf numFmtId="0" fontId="15" fillId="2" borderId="15" xfId="2" applyFont="1" applyFill="1" applyBorder="1" applyAlignment="1">
      <alignment horizontal="center" vertical="center" wrapText="1"/>
    </xf>
    <xf numFmtId="0" fontId="15" fillId="2" borderId="13" xfId="2" applyFont="1" applyFill="1" applyBorder="1" applyAlignment="1">
      <alignment horizontal="center" vertical="center" wrapText="1"/>
    </xf>
    <xf numFmtId="0" fontId="15" fillId="2" borderId="7" xfId="2" applyFont="1" applyFill="1" applyBorder="1" applyAlignment="1">
      <alignment horizontal="center" vertical="center" wrapText="1"/>
    </xf>
    <xf numFmtId="0" fontId="2" fillId="3" borderId="0" xfId="2" applyFont="1" applyFill="1" applyAlignment="1">
      <alignment horizontal="center" vertical="center"/>
    </xf>
    <xf numFmtId="0" fontId="2" fillId="3" borderId="0" xfId="2" applyFont="1" applyFill="1" applyAlignment="1">
      <alignment horizontal="center"/>
    </xf>
    <xf numFmtId="0" fontId="5" fillId="3" borderId="0" xfId="2" applyFont="1" applyFill="1" applyAlignment="1">
      <alignment horizontal="justify" wrapText="1"/>
    </xf>
    <xf numFmtId="0" fontId="10" fillId="2" borderId="0" xfId="2" applyFont="1" applyFill="1" applyAlignment="1">
      <alignment horizontal="center"/>
    </xf>
    <xf numFmtId="2" fontId="16" fillId="2" borderId="2" xfId="2" applyNumberFormat="1" applyFont="1" applyFill="1" applyBorder="1" applyAlignment="1">
      <alignment horizontal="center" vertical="center"/>
    </xf>
    <xf numFmtId="2" fontId="16" fillId="2" borderId="5" xfId="2" applyNumberFormat="1" applyFont="1" applyFill="1" applyBorder="1" applyAlignment="1">
      <alignment horizontal="center" vertical="center"/>
    </xf>
    <xf numFmtId="0" fontId="22" fillId="3" borderId="0" xfId="2" applyFont="1" applyFill="1" applyBorder="1" applyAlignment="1">
      <alignment horizontal="right"/>
    </xf>
    <xf numFmtId="0" fontId="1" fillId="3" borderId="0" xfId="2" applyFont="1" applyFill="1" applyBorder="1">
      <alignment horizontal="left"/>
    </xf>
    <xf numFmtId="0" fontId="6" fillId="3" borderId="0" xfId="2" applyFont="1" applyFill="1" applyAlignment="1">
      <alignment horizontal="center" wrapText="1"/>
    </xf>
    <xf numFmtId="0" fontId="25" fillId="3" borderId="2" xfId="2" applyNumberFormat="1" applyFont="1" applyFill="1" applyBorder="1" applyAlignment="1">
      <alignment horizontal="left" wrapText="1"/>
    </xf>
    <xf numFmtId="0" fontId="25" fillId="3" borderId="1" xfId="2" applyNumberFormat="1" applyFont="1" applyFill="1" applyBorder="1" applyAlignment="1">
      <alignment horizontal="left" wrapText="1"/>
    </xf>
  </cellXfs>
  <cellStyles count="3">
    <cellStyle name="Гиперссылка" xfId="1" builtinId="8"/>
    <cellStyle name="Обычный" xfId="0" builtinId="0"/>
    <cellStyle name="Обычный_Лист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86;&#1087;&#1080;&#1103;%20&#1054;&#1058;&#1063;&#1025;&#1058;%20&#1054;%20&#1042;&#1067;&#1055;&#1054;&#1051;&#1053;&#1045;&#1053;&#1048;&#1048;%20&#1044;&#1054;&#1043;&#1054;&#1042;&#1054;&#1056;&#1040;%20&#1059;&#1055;&#1056;&#1040;&#1042;&#1051;&#1045;&#1053;&#1048;&#1071;%20&#1041;&#1043;%20&#1079;&#1072;%202020&#1075;%20&#1089;&#1086;%20&#1089;&#1074;&#1086;&#1076;&#1085;&#1086;&#1081;%20&#1090;&#1072;&#1073;&#1083;&#1080;&#1094;&#1077;&#1081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сновное"/>
      <sheetName val="с ОПУ"/>
      <sheetName val="Промывка"/>
      <sheetName val="Строителей 3"/>
      <sheetName val="Строителей 11"/>
      <sheetName val="Энергетиков 25"/>
      <sheetName val="Энергетиков 27"/>
      <sheetName val="Энергетиков 29"/>
      <sheetName val="Мира 1"/>
      <sheetName val="Мира 2"/>
      <sheetName val="Мира 6"/>
      <sheetName val="Энергетиков 31"/>
      <sheetName val="Энергетиков 33"/>
      <sheetName val="Энергетиков 35"/>
      <sheetName val="Энергетиков 39"/>
      <sheetName val="Энергетиков 41"/>
      <sheetName val="Энергетиков 45"/>
      <sheetName val="Энергетиков 51"/>
      <sheetName val="Энергетиков 53"/>
      <sheetName val="Мира 5"/>
      <sheetName val="Мира 9"/>
      <sheetName val="Мира 16"/>
      <sheetName val="Мира 17"/>
      <sheetName val="Мира 21"/>
      <sheetName val="Садовая 3"/>
      <sheetName val="Садовая 5"/>
      <sheetName val="Садовая 7"/>
      <sheetName val="Садовая 7а"/>
      <sheetName val="Садовая 9"/>
      <sheetName val="Садовая 9а"/>
      <sheetName val="Садовая 17"/>
    </sheetNames>
    <sheetDataSet>
      <sheetData sheetId="0">
        <row r="7">
          <cell r="D7">
            <v>3645.7</v>
          </cell>
        </row>
        <row r="32">
          <cell r="I32">
            <v>6.0958393378119622</v>
          </cell>
        </row>
        <row r="33">
          <cell r="I33">
            <v>0.29582883140619276</v>
          </cell>
        </row>
        <row r="34">
          <cell r="I34">
            <v>0.79185310108399454</v>
          </cell>
        </row>
        <row r="35">
          <cell r="I35">
            <v>8.9283173273998635</v>
          </cell>
        </row>
        <row r="36">
          <cell r="I36">
            <v>1.3511007731053226</v>
          </cell>
        </row>
        <row r="37">
          <cell r="I37">
            <v>6.6477878069395953</v>
          </cell>
        </row>
        <row r="38">
          <cell r="I38">
            <v>32.242814260474915</v>
          </cell>
        </row>
        <row r="39">
          <cell r="I39">
            <v>0.15157781309428001</v>
          </cell>
        </row>
        <row r="40">
          <cell r="I40">
            <v>3.9357486074081875</v>
          </cell>
        </row>
        <row r="41">
          <cell r="I41">
            <v>1.8475197800420007</v>
          </cell>
        </row>
        <row r="42">
          <cell r="I42">
            <v>79.64049207032312</v>
          </cell>
        </row>
        <row r="43">
          <cell r="I43">
            <v>21.656869752063766</v>
          </cell>
        </row>
        <row r="44">
          <cell r="I44">
            <v>2.1265610723083954</v>
          </cell>
        </row>
        <row r="45">
          <cell r="I45">
            <v>2.9856420223719509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lgorod@rambler.ru,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6"/>
  <sheetViews>
    <sheetView tabSelected="1" view="pageBreakPreview" zoomScaleSheetLayoutView="100" workbookViewId="0">
      <selection sqref="A1:IV65536"/>
    </sheetView>
  </sheetViews>
  <sheetFormatPr defaultRowHeight="12.75"/>
  <cols>
    <col min="1" max="1" width="12.42578125" style="2" customWidth="1"/>
    <col min="2" max="2" width="12.28515625" style="2" customWidth="1"/>
    <col min="3" max="3" width="12.7109375" style="2" customWidth="1"/>
    <col min="4" max="4" width="13.7109375" style="2" customWidth="1"/>
    <col min="5" max="5" width="11.28515625" style="2" customWidth="1"/>
    <col min="6" max="6" width="14.7109375" style="2" customWidth="1"/>
    <col min="7" max="7" width="16.42578125" style="2" customWidth="1"/>
    <col min="8" max="8" width="20.5703125" style="2" customWidth="1"/>
    <col min="9" max="9" width="12.85546875" style="2" customWidth="1"/>
    <col min="10" max="10" width="3.5703125" style="2" customWidth="1"/>
    <col min="11" max="12" width="9.140625" style="2"/>
    <col min="13" max="13" width="0.5703125" style="2" customWidth="1"/>
    <col min="14" max="15" width="9.140625" style="2"/>
    <col min="16" max="16" width="1.42578125" style="2" customWidth="1"/>
    <col min="17" max="16384" width="9.140625" style="2"/>
  </cols>
  <sheetData>
    <row r="1" spans="1:16" ht="18">
      <c r="A1" s="161" t="s">
        <v>0</v>
      </c>
      <c r="B1" s="161"/>
      <c r="C1" s="161"/>
      <c r="D1" s="161"/>
      <c r="E1" s="161"/>
      <c r="F1" s="161"/>
      <c r="G1" s="161"/>
      <c r="H1" s="161"/>
      <c r="I1" s="1"/>
      <c r="J1" s="1"/>
      <c r="K1" s="1"/>
      <c r="L1" s="1"/>
      <c r="M1" s="1"/>
      <c r="N1" s="1"/>
      <c r="O1" s="1"/>
    </row>
    <row r="2" spans="1:16" ht="18">
      <c r="A2" s="161" t="s">
        <v>82</v>
      </c>
      <c r="B2" s="161"/>
      <c r="C2" s="161"/>
      <c r="D2" s="161"/>
      <c r="E2" s="161"/>
      <c r="F2" s="161"/>
      <c r="G2" s="161"/>
      <c r="H2" s="161"/>
      <c r="I2" s="1"/>
      <c r="J2" s="1"/>
      <c r="K2" s="1"/>
      <c r="L2" s="1"/>
      <c r="M2" s="1"/>
      <c r="N2" s="1"/>
      <c r="O2" s="1"/>
    </row>
    <row r="3" spans="1:16" ht="18">
      <c r="A3" s="162" t="s">
        <v>76</v>
      </c>
      <c r="B3" s="162"/>
      <c r="C3" s="162"/>
      <c r="D3" s="162"/>
      <c r="E3" s="162"/>
      <c r="F3" s="162"/>
      <c r="G3" s="162"/>
      <c r="H3" s="162"/>
      <c r="I3" s="3"/>
      <c r="J3" s="3"/>
      <c r="K3" s="3"/>
      <c r="L3" s="3"/>
      <c r="M3" s="3"/>
      <c r="N3" s="3"/>
      <c r="O3" s="3"/>
    </row>
    <row r="4" spans="1:16" ht="18">
      <c r="A4" s="3"/>
      <c r="B4" s="3"/>
      <c r="C4" s="3"/>
      <c r="D4" s="3"/>
      <c r="E4" s="3"/>
      <c r="F4" s="3"/>
      <c r="G4" s="3"/>
      <c r="H4" s="3"/>
      <c r="I4" s="3"/>
      <c r="J4" s="3"/>
      <c r="K4" s="4"/>
      <c r="L4" s="4"/>
      <c r="M4" s="4"/>
      <c r="N4" s="4"/>
      <c r="O4" s="4"/>
      <c r="P4" s="4"/>
    </row>
    <row r="5" spans="1:16" s="7" customFormat="1" ht="14.25" customHeight="1">
      <c r="A5" s="5" t="s">
        <v>83</v>
      </c>
      <c r="B5" s="5"/>
      <c r="C5" s="5"/>
      <c r="D5" s="5"/>
      <c r="E5" s="163" t="s">
        <v>71</v>
      </c>
      <c r="F5" s="163"/>
      <c r="G5" s="163"/>
      <c r="H5" s="163"/>
      <c r="I5" s="6"/>
      <c r="J5" s="6"/>
    </row>
    <row r="6" spans="1:16" s="7" customFormat="1" ht="14.25">
      <c r="A6" s="5" t="s">
        <v>1</v>
      </c>
      <c r="B6" s="5"/>
      <c r="C6" s="5"/>
      <c r="D6" s="5"/>
      <c r="E6" s="163"/>
      <c r="F6" s="163"/>
      <c r="G6" s="163"/>
      <c r="H6" s="163"/>
      <c r="I6" s="6"/>
      <c r="J6" s="6"/>
    </row>
    <row r="7" spans="1:16" s="7" customFormat="1" ht="26.45" customHeight="1">
      <c r="A7" s="5" t="s">
        <v>84</v>
      </c>
      <c r="B7" s="5"/>
      <c r="C7" s="5"/>
      <c r="D7" s="5"/>
      <c r="E7" s="163"/>
      <c r="F7" s="163"/>
      <c r="G7" s="163"/>
      <c r="H7" s="163"/>
      <c r="I7" s="6"/>
      <c r="J7" s="6"/>
    </row>
    <row r="8" spans="1:16" s="7" customFormat="1" ht="14.25">
      <c r="A8" s="5" t="s">
        <v>85</v>
      </c>
      <c r="B8" s="5"/>
      <c r="C8" s="5"/>
      <c r="D8" s="5"/>
      <c r="E8" s="6"/>
      <c r="F8" s="6"/>
      <c r="G8" s="6"/>
      <c r="H8" s="6"/>
      <c r="I8" s="88"/>
      <c r="J8" s="88"/>
    </row>
    <row r="9" spans="1:16" s="7" customFormat="1" ht="14.25">
      <c r="A9" s="5" t="s">
        <v>2</v>
      </c>
      <c r="B9" s="5"/>
      <c r="C9" s="5"/>
      <c r="D9" s="5"/>
      <c r="E9" s="88" t="s">
        <v>3</v>
      </c>
      <c r="F9" s="6"/>
      <c r="G9" s="6"/>
      <c r="H9" s="6"/>
      <c r="I9" s="6"/>
      <c r="J9" s="6"/>
    </row>
    <row r="10" spans="1:16" s="7" customFormat="1" ht="14.25">
      <c r="A10" s="5" t="s">
        <v>86</v>
      </c>
      <c r="B10" s="5"/>
      <c r="C10" s="5"/>
      <c r="D10" s="5"/>
      <c r="F10" s="88"/>
      <c r="G10" s="88"/>
      <c r="H10" s="88"/>
      <c r="I10" s="88"/>
      <c r="J10" s="88"/>
    </row>
    <row r="11" spans="1:16" s="7" customFormat="1" ht="14.25">
      <c r="A11" s="5" t="s">
        <v>87</v>
      </c>
      <c r="B11" s="5"/>
      <c r="C11" s="5"/>
      <c r="D11" s="5"/>
      <c r="E11" s="5" t="s">
        <v>4</v>
      </c>
      <c r="F11" s="5"/>
      <c r="G11" s="5" t="s">
        <v>5</v>
      </c>
      <c r="I11" s="5"/>
      <c r="J11" s="5"/>
    </row>
    <row r="12" spans="1:16" s="7" customFormat="1" ht="14.25">
      <c r="A12" s="5" t="s">
        <v>88</v>
      </c>
      <c r="B12" s="5"/>
      <c r="C12" s="5"/>
      <c r="D12" s="5"/>
      <c r="E12" s="5" t="s">
        <v>6</v>
      </c>
      <c r="F12" s="5"/>
      <c r="G12" s="5" t="s">
        <v>7</v>
      </c>
      <c r="I12" s="5"/>
      <c r="J12" s="5"/>
    </row>
    <row r="13" spans="1:16" s="7" customFormat="1" ht="14.25">
      <c r="A13" s="5" t="s">
        <v>89</v>
      </c>
      <c r="B13" s="5"/>
      <c r="C13" s="5"/>
      <c r="D13" s="5"/>
      <c r="E13" s="5" t="s">
        <v>8</v>
      </c>
      <c r="F13" s="5"/>
      <c r="G13" s="5" t="s">
        <v>9</v>
      </c>
      <c r="I13" s="5"/>
      <c r="J13" s="5"/>
    </row>
    <row r="14" spans="1:16" s="7" customFormat="1" ht="14.25">
      <c r="A14" s="5" t="s">
        <v>90</v>
      </c>
      <c r="B14" s="5"/>
      <c r="C14" s="5"/>
      <c r="D14" s="5"/>
      <c r="E14" s="5"/>
      <c r="F14" s="5"/>
      <c r="G14" s="5"/>
      <c r="I14" s="5"/>
      <c r="J14" s="5"/>
    </row>
    <row r="15" spans="1:16" s="7" customFormat="1" ht="14.25">
      <c r="A15" s="5" t="s">
        <v>91</v>
      </c>
      <c r="B15" s="5"/>
      <c r="C15" s="5"/>
      <c r="D15" s="5"/>
      <c r="E15" s="5"/>
      <c r="F15" s="5"/>
      <c r="G15" s="5"/>
      <c r="I15" s="5"/>
      <c r="J15" s="5"/>
    </row>
    <row r="16" spans="1:16" ht="18.75">
      <c r="A16" s="76"/>
      <c r="B16" s="76"/>
      <c r="C16" s="76"/>
      <c r="D16" s="76"/>
      <c r="E16" s="5"/>
      <c r="F16" s="5"/>
      <c r="G16" s="5"/>
      <c r="H16" s="5"/>
      <c r="I16" s="77"/>
      <c r="J16" s="77"/>
      <c r="K16" s="78"/>
      <c r="L16" s="78"/>
      <c r="M16" s="78"/>
      <c r="N16" s="78"/>
      <c r="O16" s="78"/>
      <c r="P16" s="78"/>
    </row>
    <row r="17" spans="1:16" ht="27" customHeight="1">
      <c r="A17" s="131" t="s">
        <v>92</v>
      </c>
      <c r="B17" s="131"/>
      <c r="C17" s="131"/>
      <c r="D17" s="131"/>
      <c r="E17" s="131"/>
      <c r="F17" s="131"/>
      <c r="G17" s="131"/>
      <c r="H17" s="131"/>
      <c r="I17" s="6"/>
      <c r="J17" s="6"/>
      <c r="K17" s="8"/>
      <c r="L17" s="8"/>
      <c r="M17" s="8"/>
      <c r="N17" s="8"/>
      <c r="O17" s="8"/>
      <c r="P17" s="8"/>
    </row>
    <row r="18" spans="1:16" ht="15.75">
      <c r="A18" s="9"/>
      <c r="B18" s="9"/>
      <c r="C18" s="9"/>
      <c r="D18" s="9"/>
      <c r="E18" s="9"/>
      <c r="F18" s="9"/>
      <c r="G18" s="9"/>
      <c r="H18" s="9"/>
      <c r="I18" s="9"/>
      <c r="J18" s="9"/>
      <c r="K18" s="8"/>
      <c r="L18" s="8"/>
      <c r="M18" s="8"/>
      <c r="N18" s="8"/>
      <c r="O18" s="8"/>
      <c r="P18" s="8"/>
    </row>
    <row r="19" spans="1:16" ht="15.75">
      <c r="A19" s="164" t="s">
        <v>10</v>
      </c>
      <c r="B19" s="164"/>
      <c r="C19" s="164"/>
      <c r="D19" s="164"/>
      <c r="E19" s="164"/>
      <c r="F19" s="164"/>
      <c r="G19" s="164"/>
      <c r="H19" s="164"/>
      <c r="I19" s="11"/>
      <c r="J19" s="11"/>
      <c r="K19" s="11"/>
      <c r="L19" s="11"/>
      <c r="M19" s="11"/>
      <c r="N19" s="11"/>
      <c r="O19" s="11"/>
      <c r="P19" s="11"/>
    </row>
    <row r="20" spans="1:16" ht="15.75">
      <c r="A20" s="12"/>
      <c r="B20" s="143"/>
      <c r="C20" s="143"/>
      <c r="D20" s="143"/>
      <c r="E20" s="143"/>
      <c r="F20" s="143"/>
      <c r="G20" s="12"/>
      <c r="H20" s="13" t="s">
        <v>11</v>
      </c>
      <c r="I20" s="79"/>
      <c r="K20" s="8"/>
      <c r="M20" s="8"/>
      <c r="N20" s="8"/>
      <c r="O20" s="15"/>
    </row>
    <row r="21" spans="1:16" s="7" customFormat="1" ht="15" customHeight="1">
      <c r="A21" s="147" t="s">
        <v>12</v>
      </c>
      <c r="B21" s="148"/>
      <c r="C21" s="144" t="s">
        <v>13</v>
      </c>
      <c r="D21" s="155" t="s">
        <v>79</v>
      </c>
      <c r="E21" s="156"/>
      <c r="F21" s="144" t="s">
        <v>14</v>
      </c>
      <c r="G21" s="138" t="s">
        <v>15</v>
      </c>
      <c r="H21" s="138" t="s">
        <v>16</v>
      </c>
      <c r="I21" s="16"/>
    </row>
    <row r="22" spans="1:16" s="7" customFormat="1" ht="15" customHeight="1">
      <c r="A22" s="149"/>
      <c r="B22" s="150"/>
      <c r="C22" s="153"/>
      <c r="D22" s="157"/>
      <c r="E22" s="158"/>
      <c r="F22" s="145"/>
      <c r="G22" s="139"/>
      <c r="H22" s="139"/>
      <c r="I22" s="16"/>
    </row>
    <row r="23" spans="1:16" s="7" customFormat="1" ht="75.2" customHeight="1">
      <c r="A23" s="151"/>
      <c r="B23" s="152"/>
      <c r="C23" s="154"/>
      <c r="D23" s="159"/>
      <c r="E23" s="160"/>
      <c r="F23" s="146"/>
      <c r="G23" s="139"/>
      <c r="H23" s="139"/>
      <c r="I23" s="16"/>
    </row>
    <row r="24" spans="1:16" s="82" customFormat="1" ht="14.25">
      <c r="A24" s="80"/>
      <c r="B24" s="17">
        <v>696025</v>
      </c>
      <c r="C24" s="18">
        <v>709612</v>
      </c>
      <c r="D24" s="165">
        <v>23946.48</v>
      </c>
      <c r="E24" s="166"/>
      <c r="F24" s="19">
        <f>C24-B24</f>
        <v>13587</v>
      </c>
      <c r="G24" s="83">
        <f>H61</f>
        <v>872220.12563280237</v>
      </c>
      <c r="H24" s="20">
        <f>C24+D24-G24</f>
        <v>-138661.64563280239</v>
      </c>
      <c r="I24" s="21"/>
      <c r="J24" s="81"/>
    </row>
    <row r="25" spans="1:16" s="82" customFormat="1" ht="39.4" customHeight="1">
      <c r="A25" s="140" t="s">
        <v>93</v>
      </c>
      <c r="B25" s="140"/>
      <c r="C25" s="140"/>
      <c r="D25" s="140"/>
      <c r="E25" s="140"/>
      <c r="F25" s="140"/>
      <c r="G25" s="140"/>
      <c r="H25" s="140"/>
      <c r="I25" s="21"/>
      <c r="J25" s="81"/>
    </row>
    <row r="26" spans="1:16" s="82" customFormat="1" ht="11.1" customHeight="1">
      <c r="A26" s="22"/>
      <c r="B26" s="22"/>
      <c r="C26" s="22"/>
      <c r="D26" s="22"/>
      <c r="E26" s="22"/>
      <c r="F26" s="22"/>
      <c r="G26" s="22"/>
      <c r="H26" s="22"/>
      <c r="I26" s="21"/>
      <c r="J26" s="81"/>
    </row>
    <row r="27" spans="1:16" s="82" customFormat="1" ht="26.45" customHeight="1">
      <c r="A27" s="141" t="s">
        <v>94</v>
      </c>
      <c r="B27" s="141"/>
      <c r="C27" s="141"/>
      <c r="D27" s="141"/>
      <c r="E27" s="141"/>
      <c r="F27" s="141"/>
      <c r="G27" s="141"/>
      <c r="H27" s="141"/>
      <c r="I27" s="21"/>
      <c r="J27" s="81"/>
    </row>
    <row r="28" spans="1:16" ht="1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8"/>
      <c r="L28" s="8"/>
      <c r="M28" s="8"/>
      <c r="N28" s="8"/>
      <c r="O28" s="8"/>
      <c r="P28" s="8"/>
    </row>
    <row r="29" spans="1:16" ht="14.25">
      <c r="A29" s="142" t="s">
        <v>95</v>
      </c>
      <c r="B29" s="142"/>
      <c r="C29" s="142"/>
      <c r="D29" s="142"/>
      <c r="E29" s="142"/>
      <c r="F29" s="142"/>
      <c r="G29" s="142"/>
      <c r="H29" s="142"/>
      <c r="I29" s="5"/>
      <c r="J29" s="5"/>
      <c r="K29" s="7"/>
      <c r="L29" s="7"/>
      <c r="M29" s="7"/>
      <c r="N29" s="7"/>
      <c r="O29" s="7"/>
      <c r="P29" s="7"/>
    </row>
    <row r="30" spans="1:16" ht="14.25">
      <c r="A30" s="5" t="s">
        <v>96</v>
      </c>
      <c r="B30" s="5"/>
      <c r="C30" s="5"/>
      <c r="D30" s="5"/>
      <c r="E30" s="5"/>
      <c r="F30" s="5"/>
      <c r="G30" s="26"/>
      <c r="H30" s="26"/>
      <c r="I30" s="5"/>
      <c r="J30" s="7"/>
      <c r="K30" s="7"/>
      <c r="L30" s="7"/>
      <c r="M30" s="7"/>
      <c r="N30" s="7"/>
      <c r="O30" s="7"/>
    </row>
    <row r="31" spans="1:16" ht="15" customHeight="1">
      <c r="A31" s="131" t="s">
        <v>17</v>
      </c>
      <c r="B31" s="131"/>
      <c r="C31" s="131"/>
      <c r="D31" s="131"/>
      <c r="E31" s="131"/>
      <c r="F31" s="131"/>
      <c r="G31" s="131"/>
      <c r="H31" s="131"/>
      <c r="I31" s="6"/>
      <c r="J31" s="6"/>
      <c r="K31" s="6"/>
      <c r="L31" s="6"/>
      <c r="M31" s="6"/>
      <c r="N31" s="6"/>
      <c r="O31" s="6"/>
      <c r="P31" s="6"/>
    </row>
    <row r="32" spans="1:16" ht="14.25">
      <c r="A32" s="5" t="s">
        <v>18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</row>
    <row r="33" spans="1:18" ht="15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</row>
    <row r="34" spans="1:18" s="14" customFormat="1" ht="15.75">
      <c r="A34" s="98" t="s">
        <v>19</v>
      </c>
      <c r="B34" s="98"/>
      <c r="C34" s="98"/>
      <c r="D34" s="98"/>
      <c r="E34" s="98"/>
      <c r="F34" s="98"/>
      <c r="G34" s="98"/>
      <c r="H34" s="98"/>
      <c r="I34" s="10"/>
      <c r="J34" s="10"/>
    </row>
    <row r="35" spans="1:18" s="14" customFormat="1">
      <c r="A35" s="28"/>
      <c r="B35" s="93"/>
      <c r="C35" s="167"/>
      <c r="D35" s="167"/>
      <c r="E35" s="168"/>
      <c r="F35" s="168"/>
      <c r="G35" s="93"/>
      <c r="H35" s="29" t="s">
        <v>20</v>
      </c>
      <c r="I35" s="29"/>
    </row>
    <row r="36" spans="1:18" s="14" customFormat="1" ht="15.75">
      <c r="A36" s="128" t="s">
        <v>21</v>
      </c>
      <c r="B36" s="129"/>
      <c r="C36" s="134" t="s">
        <v>22</v>
      </c>
      <c r="D36" s="135"/>
      <c r="E36" s="135"/>
      <c r="F36" s="135"/>
      <c r="G36" s="136"/>
      <c r="H36" s="30" t="s">
        <v>23</v>
      </c>
      <c r="L36" s="40"/>
      <c r="M36" s="40"/>
      <c r="N36" s="40"/>
      <c r="O36" s="40"/>
      <c r="P36" s="40"/>
      <c r="Q36" s="40"/>
      <c r="R36" s="40"/>
    </row>
    <row r="37" spans="1:18" s="14" customFormat="1" ht="15" customHeight="1">
      <c r="A37" s="109" t="s">
        <v>97</v>
      </c>
      <c r="B37" s="110"/>
      <c r="C37" s="125" t="s">
        <v>98</v>
      </c>
      <c r="D37" s="126"/>
      <c r="E37" s="126"/>
      <c r="F37" s="126"/>
      <c r="G37" s="127"/>
      <c r="H37" s="84">
        <f>20480+60920</f>
        <v>81400</v>
      </c>
      <c r="L37" s="40"/>
      <c r="M37" s="40"/>
      <c r="N37" s="40"/>
      <c r="O37" s="40"/>
      <c r="P37" s="40"/>
      <c r="Q37" s="40"/>
      <c r="R37" s="40"/>
    </row>
    <row r="38" spans="1:18" s="14" customFormat="1" ht="15" customHeight="1">
      <c r="A38" s="111"/>
      <c r="B38" s="112"/>
      <c r="C38" s="31" t="s">
        <v>99</v>
      </c>
      <c r="D38" s="32"/>
      <c r="E38" s="32"/>
      <c r="F38" s="32"/>
      <c r="G38" s="32"/>
      <c r="H38" s="84">
        <f>24105+24462</f>
        <v>48567</v>
      </c>
      <c r="L38" s="40"/>
      <c r="M38" s="40"/>
      <c r="N38" s="40"/>
      <c r="O38" s="40"/>
      <c r="P38" s="40"/>
      <c r="Q38" s="40"/>
      <c r="R38" s="40"/>
    </row>
    <row r="39" spans="1:18" s="14" customFormat="1" ht="15" customHeight="1">
      <c r="A39" s="111"/>
      <c r="B39" s="112"/>
      <c r="C39" s="31" t="s">
        <v>100</v>
      </c>
      <c r="D39" s="32"/>
      <c r="E39" s="32"/>
      <c r="F39" s="32"/>
      <c r="G39" s="32"/>
      <c r="H39" s="84">
        <f>2682+2692</f>
        <v>5374</v>
      </c>
      <c r="L39" s="40"/>
      <c r="M39" s="40"/>
      <c r="N39" s="40"/>
      <c r="O39" s="40"/>
      <c r="P39" s="40"/>
      <c r="Q39" s="40"/>
      <c r="R39" s="40"/>
    </row>
    <row r="40" spans="1:18" s="14" customFormat="1" ht="15" customHeight="1">
      <c r="A40" s="111"/>
      <c r="B40" s="112"/>
      <c r="C40" s="31" t="s">
        <v>101</v>
      </c>
      <c r="D40" s="32"/>
      <c r="E40" s="32"/>
      <c r="F40" s="32"/>
      <c r="G40" s="32"/>
      <c r="H40" s="84">
        <f>88054+1763</f>
        <v>89817</v>
      </c>
      <c r="L40" s="40"/>
      <c r="M40" s="40"/>
      <c r="N40" s="40"/>
      <c r="O40" s="40"/>
      <c r="P40" s="40"/>
      <c r="Q40" s="40"/>
      <c r="R40" s="40"/>
    </row>
    <row r="41" spans="1:18" s="14" customFormat="1" ht="15" customHeight="1">
      <c r="A41" s="111"/>
      <c r="B41" s="112"/>
      <c r="C41" s="31" t="s">
        <v>102</v>
      </c>
      <c r="D41" s="32"/>
      <c r="E41" s="32"/>
      <c r="F41" s="32"/>
      <c r="G41" s="32"/>
      <c r="H41" s="84">
        <f>3913+21070</f>
        <v>24983</v>
      </c>
      <c r="L41" s="40"/>
      <c r="M41" s="40"/>
      <c r="N41" s="40"/>
      <c r="O41" s="40"/>
      <c r="P41" s="40"/>
      <c r="Q41" s="40"/>
      <c r="R41" s="40"/>
    </row>
    <row r="42" spans="1:18" s="14" customFormat="1" ht="15" customHeight="1">
      <c r="A42" s="111"/>
      <c r="B42" s="112"/>
      <c r="C42" s="31" t="s">
        <v>103</v>
      </c>
      <c r="D42" s="32"/>
      <c r="E42" s="32"/>
      <c r="F42" s="32"/>
      <c r="G42" s="32"/>
      <c r="H42" s="84">
        <f>22864</f>
        <v>22864</v>
      </c>
      <c r="L42" s="40"/>
      <c r="M42" s="40"/>
      <c r="N42" s="40"/>
      <c r="O42" s="40"/>
      <c r="P42" s="40"/>
      <c r="Q42" s="40"/>
      <c r="R42" s="40"/>
    </row>
    <row r="43" spans="1:18" s="14" customFormat="1" ht="15" customHeight="1">
      <c r="A43" s="111"/>
      <c r="B43" s="112"/>
      <c r="C43" s="31"/>
      <c r="D43" s="32"/>
      <c r="E43" s="32"/>
      <c r="F43" s="32"/>
      <c r="G43" s="95"/>
      <c r="H43" s="96">
        <f>SUM(SUM(H37:H42))</f>
        <v>273005</v>
      </c>
      <c r="K43" s="85"/>
      <c r="L43" s="40"/>
      <c r="M43" s="40"/>
      <c r="N43" s="40"/>
      <c r="O43" s="40"/>
      <c r="P43" s="40"/>
      <c r="Q43" s="40"/>
      <c r="R43" s="40"/>
    </row>
    <row r="44" spans="1:18" s="14" customFormat="1" ht="15" customHeight="1">
      <c r="A44" s="111"/>
      <c r="B44" s="112"/>
      <c r="C44" s="128" t="s">
        <v>104</v>
      </c>
      <c r="D44" s="129"/>
      <c r="E44" s="129"/>
      <c r="F44" s="129"/>
      <c r="G44" s="130"/>
      <c r="H44" s="84"/>
      <c r="L44" s="40"/>
      <c r="M44" s="40"/>
      <c r="N44" s="40"/>
      <c r="O44" s="40"/>
      <c r="P44" s="40"/>
      <c r="Q44" s="40"/>
      <c r="R44" s="40"/>
    </row>
    <row r="45" spans="1:18" s="14" customFormat="1" ht="15" customHeight="1">
      <c r="A45" s="113"/>
      <c r="B45" s="114"/>
      <c r="C45" s="125" t="s">
        <v>105</v>
      </c>
      <c r="D45" s="126"/>
      <c r="E45" s="126"/>
      <c r="F45" s="126"/>
      <c r="G45" s="127"/>
      <c r="H45" s="84">
        <f>5000</f>
        <v>5000</v>
      </c>
      <c r="L45" s="40"/>
      <c r="M45" s="40"/>
      <c r="N45" s="40"/>
      <c r="O45" s="40"/>
      <c r="P45" s="40"/>
      <c r="Q45" s="40"/>
      <c r="R45" s="40"/>
    </row>
    <row r="46" spans="1:18">
      <c r="A46" s="35"/>
      <c r="B46" s="35"/>
      <c r="C46" s="35"/>
      <c r="D46" s="35"/>
      <c r="E46" s="36"/>
      <c r="F46" s="36"/>
      <c r="G46" s="36"/>
      <c r="H46" s="36"/>
      <c r="I46" s="36"/>
      <c r="J46" s="36"/>
    </row>
    <row r="47" spans="1:18" ht="42.75" customHeight="1">
      <c r="A47" s="131" t="s">
        <v>106</v>
      </c>
      <c r="B47" s="131"/>
      <c r="C47" s="131"/>
      <c r="D47" s="131"/>
      <c r="E47" s="131"/>
      <c r="F47" s="131"/>
      <c r="G47" s="131"/>
      <c r="H47" s="131"/>
      <c r="I47" s="6"/>
      <c r="J47" s="6"/>
    </row>
    <row r="48" spans="1:18">
      <c r="A48" s="35"/>
      <c r="B48" s="35"/>
      <c r="C48" s="35"/>
      <c r="D48" s="35"/>
      <c r="E48" s="36"/>
      <c r="F48" s="36"/>
      <c r="G48" s="36"/>
      <c r="H48" s="36"/>
      <c r="I48" s="36"/>
      <c r="J48" s="36"/>
    </row>
    <row r="49" spans="1:17" ht="33" customHeight="1">
      <c r="A49" s="132" t="s">
        <v>24</v>
      </c>
      <c r="B49" s="132"/>
      <c r="C49" s="132"/>
      <c r="D49" s="132"/>
      <c r="E49" s="132"/>
      <c r="F49" s="132"/>
      <c r="G49" s="132"/>
      <c r="H49" s="132"/>
      <c r="I49" s="37"/>
      <c r="J49" s="37"/>
      <c r="K49" s="11"/>
      <c r="L49" s="11"/>
      <c r="M49" s="11"/>
      <c r="N49" s="11"/>
      <c r="O49" s="11"/>
      <c r="P49" s="11"/>
    </row>
    <row r="50" spans="1:17" ht="15">
      <c r="A50" s="38"/>
      <c r="B50" s="38"/>
      <c r="C50" s="38"/>
      <c r="D50" s="38"/>
      <c r="E50" s="38"/>
      <c r="F50" s="38"/>
      <c r="G50" s="38"/>
      <c r="H50" s="39" t="s">
        <v>25</v>
      </c>
      <c r="J50" s="38"/>
      <c r="M50" s="38"/>
      <c r="N50" s="38"/>
      <c r="O50" s="38"/>
      <c r="P50" s="38"/>
    </row>
    <row r="51" spans="1:17" ht="15.75">
      <c r="A51" s="134" t="s">
        <v>21</v>
      </c>
      <c r="B51" s="136"/>
      <c r="C51" s="134" t="s">
        <v>22</v>
      </c>
      <c r="D51" s="135"/>
      <c r="E51" s="135"/>
      <c r="F51" s="135"/>
      <c r="G51" s="136"/>
      <c r="H51" s="30" t="s">
        <v>23</v>
      </c>
      <c r="I51" s="38"/>
      <c r="J51" s="38"/>
      <c r="K51" s="38"/>
      <c r="L51" s="38"/>
    </row>
    <row r="52" spans="1:17" ht="15" customHeight="1">
      <c r="A52" s="109" t="s">
        <v>97</v>
      </c>
      <c r="B52" s="110"/>
      <c r="C52" s="31" t="s">
        <v>107</v>
      </c>
      <c r="D52" s="89"/>
      <c r="E52" s="89"/>
      <c r="F52" s="89"/>
      <c r="G52" s="90"/>
      <c r="H52" s="33">
        <f>2973</f>
        <v>2973</v>
      </c>
      <c r="I52" s="38"/>
      <c r="J52" s="38"/>
      <c r="K52" s="38"/>
      <c r="L52" s="38"/>
    </row>
    <row r="53" spans="1:17" ht="15" customHeight="1">
      <c r="A53" s="111"/>
      <c r="B53" s="112"/>
      <c r="C53" s="31" t="s">
        <v>108</v>
      </c>
      <c r="D53" s="89"/>
      <c r="E53" s="89"/>
      <c r="F53" s="89"/>
      <c r="G53" s="90"/>
      <c r="H53" s="33">
        <f>998+2856</f>
        <v>3854</v>
      </c>
      <c r="I53" s="38"/>
      <c r="J53" s="38"/>
      <c r="K53" s="38"/>
      <c r="L53" s="38"/>
    </row>
    <row r="54" spans="1:17" ht="14.25">
      <c r="A54" s="113"/>
      <c r="B54" s="114"/>
      <c r="C54" s="115" t="s">
        <v>26</v>
      </c>
      <c r="D54" s="116"/>
      <c r="E54" s="116"/>
      <c r="F54" s="116"/>
      <c r="G54" s="117"/>
      <c r="H54" s="33">
        <v>4440</v>
      </c>
      <c r="I54" s="36"/>
      <c r="J54" s="36"/>
    </row>
    <row r="55" spans="1:17">
      <c r="A55" s="35"/>
      <c r="B55" s="35"/>
      <c r="C55" s="35"/>
      <c r="D55" s="35"/>
      <c r="E55" s="36"/>
      <c r="F55" s="36"/>
      <c r="G55" s="36"/>
      <c r="H55" s="36"/>
      <c r="I55" s="36"/>
      <c r="J55" s="36"/>
    </row>
    <row r="56" spans="1:17">
      <c r="A56" s="40" t="s">
        <v>109</v>
      </c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</row>
    <row r="57" spans="1:17" ht="18" customHeight="1">
      <c r="A57" s="118" t="s">
        <v>75</v>
      </c>
      <c r="B57" s="118"/>
      <c r="C57" s="118"/>
      <c r="D57" s="118"/>
      <c r="E57" s="118"/>
      <c r="F57" s="118"/>
      <c r="G57" s="118"/>
      <c r="H57" s="118"/>
      <c r="I57" s="41"/>
      <c r="J57" s="41"/>
    </row>
    <row r="58" spans="1:17" ht="12.2" customHeight="1">
      <c r="A58" s="41"/>
      <c r="B58" s="41"/>
      <c r="C58" s="41"/>
      <c r="D58" s="41"/>
      <c r="E58" s="41"/>
      <c r="F58" s="41"/>
      <c r="G58" s="41"/>
      <c r="H58" s="41"/>
      <c r="I58" s="41"/>
      <c r="J58" s="41"/>
    </row>
    <row r="59" spans="1:17" ht="15.75">
      <c r="A59" s="119" t="s">
        <v>27</v>
      </c>
      <c r="B59" s="119"/>
      <c r="C59" s="119"/>
      <c r="D59" s="119"/>
      <c r="E59" s="119"/>
      <c r="F59" s="119"/>
      <c r="G59" s="119"/>
      <c r="H59" s="119"/>
      <c r="I59" s="11"/>
      <c r="J59" s="11"/>
    </row>
    <row r="60" spans="1:17" ht="15.75">
      <c r="A60" s="92"/>
      <c r="B60" s="92"/>
      <c r="C60" s="92"/>
      <c r="D60" s="92"/>
      <c r="E60" s="92"/>
      <c r="F60" s="92"/>
      <c r="G60" s="92"/>
      <c r="H60" s="39" t="s">
        <v>28</v>
      </c>
      <c r="J60" s="92"/>
    </row>
    <row r="61" spans="1:17" ht="15.75">
      <c r="A61" s="120" t="s">
        <v>29</v>
      </c>
      <c r="B61" s="120"/>
      <c r="C61" s="120"/>
      <c r="D61" s="120"/>
      <c r="E61" s="120"/>
      <c r="F61" s="120"/>
      <c r="G61" s="121"/>
      <c r="H61" s="42">
        <f>SUM(H69:H81)+H63+H68</f>
        <v>872220.12563280237</v>
      </c>
      <c r="I61" s="43"/>
      <c r="J61" s="43"/>
    </row>
    <row r="62" spans="1:17" ht="15">
      <c r="A62" s="44" t="s">
        <v>30</v>
      </c>
      <c r="B62" s="122" t="s">
        <v>31</v>
      </c>
      <c r="C62" s="123"/>
      <c r="D62" s="123"/>
      <c r="E62" s="123"/>
      <c r="F62" s="123"/>
      <c r="G62" s="124"/>
      <c r="H62" s="45" t="s">
        <v>32</v>
      </c>
      <c r="I62" s="24"/>
      <c r="K62" s="47"/>
    </row>
    <row r="63" spans="1:17" ht="15.75">
      <c r="A63" s="46" t="s">
        <v>33</v>
      </c>
      <c r="B63" s="31" t="s">
        <v>34</v>
      </c>
      <c r="C63" s="32"/>
      <c r="D63" s="32"/>
      <c r="E63" s="32"/>
      <c r="F63" s="32"/>
      <c r="G63" s="32"/>
      <c r="H63" s="34">
        <f>SUM(H64:H67)</f>
        <v>80686.601473861068</v>
      </c>
      <c r="I63" s="23"/>
    </row>
    <row r="64" spans="1:17" ht="15">
      <c r="A64" s="46"/>
      <c r="B64" s="31" t="s">
        <v>35</v>
      </c>
      <c r="C64" s="32"/>
      <c r="D64" s="32"/>
      <c r="E64" s="32"/>
      <c r="F64" s="32"/>
      <c r="G64" s="32"/>
      <c r="H64" s="33">
        <v>28162</v>
      </c>
      <c r="I64" s="86">
        <f>SUM(H64)</f>
        <v>28162</v>
      </c>
      <c r="K64" s="102"/>
      <c r="L64" s="102"/>
      <c r="M64" s="102"/>
      <c r="N64" s="102"/>
      <c r="O64" s="102"/>
      <c r="P64" s="102"/>
      <c r="Q64" s="102"/>
    </row>
    <row r="65" spans="1:22" ht="15">
      <c r="A65" s="46"/>
      <c r="B65" s="31" t="s">
        <v>110</v>
      </c>
      <c r="C65" s="32"/>
      <c r="D65" s="32"/>
      <c r="E65" s="32"/>
      <c r="F65" s="32"/>
      <c r="G65" s="32"/>
      <c r="H65" s="33">
        <v>26719</v>
      </c>
      <c r="I65" s="23"/>
      <c r="K65" s="91"/>
      <c r="L65" s="91"/>
      <c r="M65" s="91"/>
      <c r="N65" s="91"/>
      <c r="O65" s="91"/>
      <c r="P65" s="91"/>
      <c r="Q65" s="91"/>
    </row>
    <row r="66" spans="1:22" ht="15">
      <c r="A66" s="46"/>
      <c r="B66" s="31" t="s">
        <v>111</v>
      </c>
      <c r="C66" s="97"/>
      <c r="D66" s="32"/>
      <c r="E66" s="32"/>
      <c r="F66" s="32"/>
      <c r="G66" s="32"/>
      <c r="H66" s="33">
        <v>3582</v>
      </c>
      <c r="I66" s="23"/>
      <c r="K66" s="91"/>
      <c r="L66" s="91"/>
      <c r="M66" s="91"/>
      <c r="N66" s="91"/>
      <c r="O66" s="91"/>
      <c r="P66" s="91"/>
      <c r="Q66" s="91"/>
    </row>
    <row r="67" spans="1:22" ht="50.25" customHeight="1">
      <c r="A67" s="46"/>
      <c r="B67" s="170" t="s">
        <v>112</v>
      </c>
      <c r="C67" s="171"/>
      <c r="D67" s="171"/>
      <c r="E67" s="171"/>
      <c r="F67" s="171"/>
      <c r="G67" s="171"/>
      <c r="H67" s="33">
        <f>[1]Основное!$D$7*[1]Основное!I32</f>
        <v>22223.601473861068</v>
      </c>
      <c r="I67" s="23"/>
      <c r="K67" s="102"/>
      <c r="L67" s="102"/>
      <c r="M67" s="102"/>
      <c r="N67" s="102"/>
      <c r="O67" s="102"/>
      <c r="P67" s="102"/>
      <c r="Q67" s="102"/>
    </row>
    <row r="68" spans="1:22" ht="29.85" customHeight="1">
      <c r="A68" s="46" t="s">
        <v>36</v>
      </c>
      <c r="B68" s="103" t="s">
        <v>80</v>
      </c>
      <c r="C68" s="104"/>
      <c r="D68" s="104"/>
      <c r="E68" s="104"/>
      <c r="F68" s="104"/>
      <c r="G68" s="105"/>
      <c r="H68" s="33">
        <f>9275+4440+60920+20480+88054+[1]Основное!I33*[1]Основное!D7</f>
        <v>184247.50317065755</v>
      </c>
      <c r="I68" s="23"/>
      <c r="K68" s="102"/>
      <c r="L68" s="102"/>
      <c r="M68" s="102"/>
      <c r="N68" s="102"/>
      <c r="O68" s="102"/>
      <c r="P68" s="102"/>
      <c r="Q68" s="102"/>
    </row>
    <row r="69" spans="1:22" ht="15">
      <c r="A69" s="46" t="s">
        <v>37</v>
      </c>
      <c r="B69" s="48" t="s">
        <v>38</v>
      </c>
      <c r="C69" s="32"/>
      <c r="D69" s="32"/>
      <c r="E69" s="32"/>
      <c r="F69" s="32"/>
      <c r="G69" s="32"/>
      <c r="H69" s="33">
        <f>[1]Основное!$D$7*[1]Основное!I34</f>
        <v>2886.8588506219189</v>
      </c>
      <c r="I69" s="23"/>
      <c r="K69" s="91"/>
      <c r="L69" s="91"/>
      <c r="M69" s="91"/>
      <c r="N69" s="91"/>
      <c r="O69" s="91"/>
      <c r="P69" s="91"/>
      <c r="Q69" s="91"/>
    </row>
    <row r="70" spans="1:22" ht="14.25">
      <c r="A70" s="46" t="s">
        <v>39</v>
      </c>
      <c r="B70" s="31" t="s">
        <v>40</v>
      </c>
      <c r="C70" s="32"/>
      <c r="D70" s="32"/>
      <c r="E70" s="32"/>
      <c r="F70" s="32"/>
      <c r="G70" s="32"/>
      <c r="H70" s="33">
        <f>[1]Основное!$D$7*[1]Основное!I35</f>
        <v>32549.96648050168</v>
      </c>
      <c r="I70" s="49"/>
      <c r="J70" s="49"/>
      <c r="K70" s="106"/>
      <c r="L70" s="106"/>
      <c r="M70" s="106"/>
      <c r="N70" s="106"/>
      <c r="O70" s="106"/>
      <c r="P70" s="106"/>
      <c r="Q70" s="106"/>
      <c r="R70" s="106"/>
      <c r="S70" s="106"/>
      <c r="T70" s="106"/>
      <c r="U70" s="106"/>
      <c r="V70" s="106"/>
    </row>
    <row r="71" spans="1:22" ht="14.25">
      <c r="A71" s="46" t="s">
        <v>41</v>
      </c>
      <c r="B71" s="31" t="s">
        <v>42</v>
      </c>
      <c r="C71" s="32"/>
      <c r="D71" s="32"/>
      <c r="E71" s="32"/>
      <c r="F71" s="32"/>
      <c r="G71" s="32"/>
      <c r="H71" s="33">
        <f>[1]Основное!$D$7*[1]Основное!I36</f>
        <v>4925.708088510074</v>
      </c>
      <c r="I71" s="49"/>
      <c r="J71" s="49"/>
      <c r="K71" s="94"/>
      <c r="L71" s="94"/>
      <c r="M71" s="94"/>
      <c r="N71" s="94"/>
      <c r="O71" s="94"/>
      <c r="P71" s="94"/>
      <c r="Q71" s="94"/>
      <c r="R71" s="94"/>
      <c r="S71" s="94"/>
      <c r="T71" s="94"/>
      <c r="U71" s="94"/>
      <c r="V71" s="94"/>
    </row>
    <row r="72" spans="1:22" ht="15">
      <c r="A72" s="46" t="s">
        <v>43</v>
      </c>
      <c r="B72" s="50" t="s">
        <v>44</v>
      </c>
      <c r="C72" s="32"/>
      <c r="D72" s="32"/>
      <c r="E72" s="32"/>
      <c r="F72" s="32"/>
      <c r="G72" s="32"/>
      <c r="H72" s="33">
        <f>[1]Основное!$D$7*[1]Основное!I37</f>
        <v>24235.840007759682</v>
      </c>
      <c r="I72" s="23"/>
    </row>
    <row r="73" spans="1:22" ht="15">
      <c r="A73" s="46" t="s">
        <v>45</v>
      </c>
      <c r="B73" s="31" t="s">
        <v>46</v>
      </c>
      <c r="C73" s="32"/>
      <c r="D73" s="32"/>
      <c r="E73" s="32"/>
      <c r="F73" s="32"/>
      <c r="G73" s="32"/>
      <c r="H73" s="33">
        <f>[1]Основное!$D$7*[1]Основное!I38</f>
        <v>117547.62794941339</v>
      </c>
      <c r="I73" s="23"/>
    </row>
    <row r="74" spans="1:22" ht="15">
      <c r="A74" s="46" t="s">
        <v>47</v>
      </c>
      <c r="B74" s="31" t="s">
        <v>48</v>
      </c>
      <c r="C74" s="32"/>
      <c r="D74" s="32"/>
      <c r="E74" s="32"/>
      <c r="F74" s="32"/>
      <c r="G74" s="32"/>
      <c r="H74" s="33">
        <f>[1]Основное!$D$7*[1]Основное!I39+4100*2</f>
        <v>8752.6072331978175</v>
      </c>
      <c r="I74" s="23"/>
    </row>
    <row r="75" spans="1:22" ht="15">
      <c r="A75" s="46" t="s">
        <v>49</v>
      </c>
      <c r="B75" s="31" t="s">
        <v>81</v>
      </c>
      <c r="C75" s="32"/>
      <c r="D75" s="32"/>
      <c r="E75" s="32"/>
      <c r="F75" s="32"/>
      <c r="G75" s="32"/>
      <c r="H75" s="33">
        <f>[1]Основное!$D$7*[1]Основное!I40</f>
        <v>14348.55869802803</v>
      </c>
      <c r="I75" s="23"/>
    </row>
    <row r="76" spans="1:22" ht="15">
      <c r="A76" s="46" t="s">
        <v>50</v>
      </c>
      <c r="B76" s="31" t="s">
        <v>51</v>
      </c>
      <c r="C76" s="32"/>
      <c r="D76" s="32"/>
      <c r="E76" s="32"/>
      <c r="F76" s="32"/>
      <c r="G76" s="32"/>
      <c r="H76" s="33">
        <f>[1]Основное!$D$7*[1]Основное!I41</f>
        <v>6735.5028620991216</v>
      </c>
      <c r="I76" s="23"/>
    </row>
    <row r="77" spans="1:22" ht="15">
      <c r="A77" s="46" t="s">
        <v>52</v>
      </c>
      <c r="B77" s="31" t="s">
        <v>53</v>
      </c>
      <c r="C77" s="32"/>
      <c r="D77" s="32"/>
      <c r="E77" s="32"/>
      <c r="F77" s="32"/>
      <c r="G77" s="32"/>
      <c r="H77" s="33">
        <f>[1]Основное!$D$7*[1]Основное!I42</f>
        <v>290345.34194077697</v>
      </c>
      <c r="I77" s="23"/>
    </row>
    <row r="78" spans="1:22" ht="15">
      <c r="A78" s="46" t="s">
        <v>54</v>
      </c>
      <c r="B78" s="31" t="s">
        <v>55</v>
      </c>
      <c r="C78" s="32"/>
      <c r="D78" s="32"/>
      <c r="E78" s="32"/>
      <c r="F78" s="32"/>
      <c r="G78" s="32"/>
      <c r="H78" s="33">
        <f>[1]Основное!$D$7*[1]Основное!I43+2801</f>
        <v>81755.450055098874</v>
      </c>
      <c r="I78" s="23"/>
    </row>
    <row r="79" spans="1:22" ht="15">
      <c r="A79" s="46" t="s">
        <v>56</v>
      </c>
      <c r="B79" s="31" t="s">
        <v>57</v>
      </c>
      <c r="C79" s="32"/>
      <c r="D79" s="32"/>
      <c r="E79" s="32"/>
      <c r="F79" s="32"/>
      <c r="G79" s="32"/>
      <c r="H79" s="33">
        <f>[1]Основное!$D$7*[1]Основное!I44</f>
        <v>7752.8037013147168</v>
      </c>
      <c r="I79" s="23"/>
    </row>
    <row r="80" spans="1:22" ht="15">
      <c r="A80" s="46" t="s">
        <v>58</v>
      </c>
      <c r="B80" s="31" t="s">
        <v>72</v>
      </c>
      <c r="C80" s="32"/>
      <c r="D80" s="32"/>
      <c r="E80" s="32"/>
      <c r="F80" s="32"/>
      <c r="G80" s="32"/>
      <c r="H80" s="33">
        <f>[1]Основное!$D$7*[1]Основное!I45</f>
        <v>10884.755120961421</v>
      </c>
      <c r="I80" s="23"/>
    </row>
    <row r="81" spans="1:15" ht="14.25">
      <c r="A81" s="46" t="s">
        <v>59</v>
      </c>
      <c r="B81" s="31" t="s">
        <v>77</v>
      </c>
      <c r="C81" s="32"/>
      <c r="D81" s="32"/>
      <c r="E81" s="32"/>
      <c r="F81" s="32"/>
      <c r="G81" s="32"/>
      <c r="H81" s="33">
        <v>4565</v>
      </c>
      <c r="I81" s="49"/>
      <c r="J81" s="49"/>
    </row>
    <row r="82" spans="1:15" s="14" customFormat="1" ht="26.45" customHeight="1">
      <c r="A82" s="107" t="s">
        <v>113</v>
      </c>
      <c r="B82" s="107"/>
      <c r="C82" s="107"/>
      <c r="D82" s="107"/>
      <c r="E82" s="107"/>
      <c r="F82" s="107"/>
      <c r="G82" s="107"/>
      <c r="H82" s="107"/>
      <c r="I82" s="51"/>
      <c r="J82" s="51"/>
      <c r="K82" s="52"/>
    </row>
    <row r="83" spans="1:15" s="14" customFormat="1">
      <c r="A83" s="53"/>
      <c r="B83" s="108"/>
      <c r="C83" s="108"/>
      <c r="D83" s="108"/>
      <c r="E83" s="108"/>
      <c r="F83" s="108"/>
      <c r="G83" s="108"/>
      <c r="H83" s="108"/>
      <c r="I83" s="54"/>
      <c r="J83" s="54"/>
    </row>
    <row r="84" spans="1:15" s="14" customFormat="1" ht="15.75">
      <c r="A84" s="98" t="s">
        <v>60</v>
      </c>
      <c r="B84" s="98"/>
      <c r="C84" s="98"/>
      <c r="D84" s="98"/>
      <c r="E84" s="98"/>
      <c r="F84" s="98"/>
      <c r="G84" s="98"/>
      <c r="I84" s="53"/>
    </row>
    <row r="85" spans="1:15" s="14" customFormat="1" ht="15.75">
      <c r="A85" s="24"/>
      <c r="B85" s="24"/>
      <c r="C85" s="24"/>
      <c r="D85" s="24"/>
      <c r="E85" s="10"/>
      <c r="F85" s="52"/>
      <c r="G85" s="55" t="s">
        <v>61</v>
      </c>
      <c r="H85" s="54"/>
      <c r="I85" s="54"/>
    </row>
    <row r="86" spans="1:15" s="14" customFormat="1" ht="34.5" customHeight="1">
      <c r="A86" s="56" t="s">
        <v>62</v>
      </c>
      <c r="B86" s="56" t="s">
        <v>78</v>
      </c>
      <c r="C86" s="57" t="s">
        <v>63</v>
      </c>
      <c r="D86" s="58" t="s">
        <v>64</v>
      </c>
      <c r="E86" s="58" t="s">
        <v>65</v>
      </c>
      <c r="F86" s="59" t="s">
        <v>114</v>
      </c>
      <c r="I86" s="54"/>
    </row>
    <row r="87" spans="1:15" s="60" customFormat="1" ht="15">
      <c r="A87" s="61">
        <v>1026.48</v>
      </c>
      <c r="B87" s="87">
        <v>4320</v>
      </c>
      <c r="C87" s="61">
        <v>6000</v>
      </c>
      <c r="D87" s="62">
        <v>6000</v>
      </c>
      <c r="E87" s="62">
        <v>6600</v>
      </c>
      <c r="F87" s="63">
        <f>SUM(A87:E87)</f>
        <v>23946.48</v>
      </c>
      <c r="G87" s="25"/>
      <c r="H87" s="25"/>
      <c r="I87" s="25"/>
    </row>
    <row r="88" spans="1:15" s="14" customFormat="1" ht="15">
      <c r="A88" s="64"/>
      <c r="B88" s="64"/>
      <c r="C88" s="65"/>
      <c r="D88" s="65"/>
      <c r="E88" s="65"/>
      <c r="F88" s="65"/>
      <c r="G88" s="52"/>
      <c r="H88" s="54"/>
      <c r="I88" s="54"/>
      <c r="J88" s="54"/>
    </row>
    <row r="89" spans="1:15" s="14" customFormat="1" ht="93.2" customHeight="1">
      <c r="A89" s="137" t="s">
        <v>66</v>
      </c>
      <c r="B89" s="137"/>
      <c r="C89" s="137"/>
      <c r="D89" s="137"/>
      <c r="E89" s="137"/>
      <c r="F89" s="137"/>
      <c r="G89" s="137"/>
      <c r="H89" s="137"/>
      <c r="I89" s="66"/>
      <c r="J89" s="66"/>
      <c r="K89" s="66"/>
      <c r="L89" s="66"/>
    </row>
    <row r="90" spans="1:15" ht="60.75" customHeight="1">
      <c r="A90" s="169" t="s">
        <v>67</v>
      </c>
      <c r="B90" s="169"/>
      <c r="C90" s="169"/>
      <c r="D90" s="169"/>
      <c r="E90" s="169"/>
      <c r="F90" s="169"/>
      <c r="G90" s="169"/>
      <c r="H90" s="169"/>
      <c r="I90" s="67"/>
      <c r="J90" s="67"/>
      <c r="K90" s="67"/>
      <c r="L90" s="67"/>
      <c r="M90" s="67"/>
      <c r="N90" s="67"/>
      <c r="O90" s="67"/>
    </row>
    <row r="91" spans="1:15">
      <c r="A91" s="68"/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</row>
    <row r="92" spans="1:15" ht="15">
      <c r="A92" s="133" t="s">
        <v>68</v>
      </c>
      <c r="B92" s="133"/>
      <c r="C92" s="133"/>
      <c r="D92" s="133"/>
      <c r="E92" s="133"/>
      <c r="F92" s="133"/>
      <c r="G92" s="133"/>
      <c r="H92" s="133"/>
      <c r="I92" s="69"/>
      <c r="J92" s="70"/>
      <c r="K92" s="70"/>
      <c r="L92" s="70"/>
      <c r="M92" s="70"/>
      <c r="N92" s="70"/>
      <c r="O92" s="70"/>
    </row>
    <row r="93" spans="1:15" ht="15">
      <c r="A93" s="133" t="s">
        <v>69</v>
      </c>
      <c r="B93" s="133"/>
      <c r="C93" s="133"/>
      <c r="D93" s="133"/>
      <c r="E93" s="133"/>
      <c r="F93" s="133"/>
      <c r="G93" s="133"/>
      <c r="H93" s="133"/>
      <c r="I93" s="69"/>
      <c r="J93" s="70"/>
      <c r="K93" s="70"/>
      <c r="L93" s="70"/>
      <c r="M93" s="70"/>
      <c r="N93" s="70"/>
      <c r="O93" s="70"/>
    </row>
    <row r="94" spans="1:15" ht="14.25">
      <c r="A94" s="99" t="s">
        <v>70</v>
      </c>
      <c r="B94" s="99"/>
      <c r="C94" s="99"/>
      <c r="D94" s="99"/>
      <c r="E94" s="99"/>
      <c r="F94" s="99"/>
      <c r="G94" s="99"/>
      <c r="H94" s="99"/>
      <c r="I94" s="71"/>
      <c r="J94" s="71"/>
      <c r="K94" s="71"/>
      <c r="L94" s="71"/>
      <c r="M94" s="71"/>
      <c r="N94" s="71"/>
      <c r="O94" s="71"/>
    </row>
    <row r="95" spans="1:15" ht="15">
      <c r="A95" s="100" t="s">
        <v>73</v>
      </c>
      <c r="B95" s="100"/>
      <c r="C95" s="100"/>
      <c r="D95" s="100"/>
      <c r="E95" s="100"/>
      <c r="F95" s="100"/>
      <c r="G95" s="100"/>
      <c r="H95" s="100"/>
      <c r="I95" s="72"/>
      <c r="J95" s="73"/>
      <c r="K95" s="73"/>
      <c r="L95" s="73"/>
      <c r="M95" s="73"/>
      <c r="N95" s="73"/>
      <c r="O95" s="73"/>
    </row>
    <row r="96" spans="1:15" ht="15">
      <c r="A96" s="101" t="s">
        <v>74</v>
      </c>
      <c r="B96" s="101"/>
      <c r="C96" s="101"/>
      <c r="D96" s="101"/>
      <c r="E96" s="101"/>
      <c r="F96" s="101"/>
      <c r="G96" s="101"/>
      <c r="H96" s="101"/>
      <c r="I96" s="74"/>
      <c r="J96" s="75"/>
      <c r="K96" s="75"/>
      <c r="L96" s="75"/>
      <c r="M96" s="75"/>
      <c r="N96" s="75"/>
      <c r="O96" s="75"/>
    </row>
  </sheetData>
  <mergeCells count="53">
    <mergeCell ref="C35:D35"/>
    <mergeCell ref="E35:F35"/>
    <mergeCell ref="A36:B36"/>
    <mergeCell ref="A90:H90"/>
    <mergeCell ref="K64:Q64"/>
    <mergeCell ref="B67:G67"/>
    <mergeCell ref="A1:H1"/>
    <mergeCell ref="A2:H2"/>
    <mergeCell ref="A3:H3"/>
    <mergeCell ref="E5:H7"/>
    <mergeCell ref="A17:H17"/>
    <mergeCell ref="A19:H19"/>
    <mergeCell ref="B20:F20"/>
    <mergeCell ref="F21:F23"/>
    <mergeCell ref="G21:G23"/>
    <mergeCell ref="A21:B23"/>
    <mergeCell ref="C21:C23"/>
    <mergeCell ref="D21:E23"/>
    <mergeCell ref="H21:H23"/>
    <mergeCell ref="A25:H25"/>
    <mergeCell ref="A27:H27"/>
    <mergeCell ref="A29:H29"/>
    <mergeCell ref="A31:H31"/>
    <mergeCell ref="A34:H34"/>
    <mergeCell ref="D24:E24"/>
    <mergeCell ref="A93:H93"/>
    <mergeCell ref="C51:G51"/>
    <mergeCell ref="A89:H89"/>
    <mergeCell ref="A92:H92"/>
    <mergeCell ref="A51:B51"/>
    <mergeCell ref="C36:G36"/>
    <mergeCell ref="A37:B45"/>
    <mergeCell ref="C37:G37"/>
    <mergeCell ref="C44:G44"/>
    <mergeCell ref="C45:G45"/>
    <mergeCell ref="A47:H47"/>
    <mergeCell ref="A49:H49"/>
    <mergeCell ref="A52:B54"/>
    <mergeCell ref="C54:G54"/>
    <mergeCell ref="A57:H57"/>
    <mergeCell ref="A59:H59"/>
    <mergeCell ref="A61:G61"/>
    <mergeCell ref="B62:G62"/>
    <mergeCell ref="A84:G84"/>
    <mergeCell ref="A94:H94"/>
    <mergeCell ref="A95:H95"/>
    <mergeCell ref="A96:H96"/>
    <mergeCell ref="K67:Q67"/>
    <mergeCell ref="B68:G68"/>
    <mergeCell ref="K68:Q68"/>
    <mergeCell ref="K70:V70"/>
    <mergeCell ref="A82:H82"/>
    <mergeCell ref="B83:H83"/>
  </mergeCells>
  <phoneticPr fontId="0" type="noConversion"/>
  <hyperlinks>
    <hyperlink ref="A94" r:id="rId1" display="blgorod@rambler.ru,"/>
  </hyperlinks>
  <pageMargins left="0.75" right="0.75" top="1" bottom="1" header="0.5" footer="0.5"/>
  <pageSetup paperSize="9" scale="48" orientation="portrait" verticalDpi="0" r:id="rId2"/>
  <headerFooter alignWithMargins="0"/>
  <rowBreaks count="1" manualBreakCount="1">
    <brk id="57" max="7" man="1"/>
  </rowBreaks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ооо</cp:lastModifiedBy>
  <cp:lastPrinted>2017-10-09T10:42:25Z</cp:lastPrinted>
  <dcterms:created xsi:type="dcterms:W3CDTF">1996-10-08T23:32:33Z</dcterms:created>
  <dcterms:modified xsi:type="dcterms:W3CDTF">2021-03-29T11:24:00Z</dcterms:modified>
</cp:coreProperties>
</file>