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ира 16" sheetId="12" r:id="rId1"/>
  </sheets>
  <definedNames>
    <definedName name="_xlnm.Print_Area" localSheetId="0">'Мира 16'!$A$1:$H$93</definedName>
  </definedNames>
  <calcPr calcId="124519"/>
</workbook>
</file>

<file path=xl/calcChain.xml><?xml version="1.0" encoding="utf-8"?>
<calcChain xmlns="http://schemas.openxmlformats.org/spreadsheetml/2006/main">
  <c r="F84" i="12"/>
  <c r="G84" s="1"/>
  <c r="E84"/>
  <c r="H78"/>
  <c r="H77"/>
  <c r="H76"/>
  <c r="H75"/>
  <c r="H74"/>
  <c r="H72"/>
  <c r="H71"/>
  <c r="H70"/>
  <c r="H69"/>
  <c r="H68"/>
  <c r="H67"/>
  <c r="H63" s="1"/>
  <c r="H61" s="1"/>
  <c r="G24" s="1"/>
  <c r="H24" s="1"/>
  <c r="I64"/>
  <c r="H54"/>
  <c r="H44"/>
  <c r="F24"/>
</calcChain>
</file>

<file path=xl/comments1.xml><?xml version="1.0" encoding="utf-8"?>
<comments xmlns="http://schemas.openxmlformats.org/spreadsheetml/2006/main">
  <authors>
    <author>Автор</author>
  </authors>
  <commentLis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промывка, швы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<sst xmlns="http://schemas.openxmlformats.org/spreadsheetml/2006/main" count="110" uniqueCount="105">
  <si>
    <t>Отчет ООО "Благоустроенный город"</t>
  </si>
  <si>
    <t xml:space="preserve">за период: 2023г.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</si>
  <si>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</si>
  <si>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</si>
  <si>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</si>
  <si>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</si>
  <si>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</si>
  <si>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</si>
  <si>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</si>
  <si>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</si>
  <si>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</si>
  <si>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</si>
  <si>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</si>
  <si>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</si>
  <si>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</si>
  <si>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</si>
  <si>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</si>
  <si>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</si>
  <si>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</si>
  <si>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</si>
  <si>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</si>
  <si>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</si>
  <si>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</si>
  <si>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</si>
  <si>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</si>
  <si>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</si>
  <si>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</si>
  <si>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</si>
  <si>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</si>
  <si>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</si>
  <si>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2</t>
  </si>
  <si>
    <t>4</t>
  </si>
  <si>
    <t>Услуги АДС</t>
  </si>
  <si>
    <t>5</t>
  </si>
  <si>
    <t>Дератизация,дезинфекция мест общего пользования</t>
  </si>
  <si>
    <t>Услуги ЕИРКЦ  3,2%</t>
  </si>
  <si>
    <t>7</t>
  </si>
  <si>
    <t>8</t>
  </si>
  <si>
    <t>Заработная плата</t>
  </si>
  <si>
    <t>Налоги(в т.ч. начисления на з/пл, УСНО, НДС)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</si>
  <si>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</si>
  <si>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Денежные средства за аренду общего имущества</t>
  </si>
  <si>
    <t>Таблица №5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</si>
  <si>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</si>
  <si>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</si>
  <si>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</si>
  <si>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</si>
  <si>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</si>
  <si>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</si>
  <si>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</si>
  <si>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</si>
  <si>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Рентабельность 3%</t>
  </si>
  <si>
    <t>Дополнительные доходы (реклама в лифте,размещение оборудования сотовой связи и т.д.), руб.</t>
  </si>
  <si>
    <t>Договора оказания услуг по содержанию и выполнению работ по текущему ремонту общего имущества в МКД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</si>
  <si>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20,04</t>
    </r>
    <r>
      <rPr>
        <sz val="11"/>
        <rFont val="Arial"/>
        <family val="2"/>
        <charset val="204"/>
      </rPr>
      <t xml:space="preserve"> руб/м², </t>
    </r>
  </si>
  <si>
    <t>Количество этажей - 9</t>
  </si>
  <si>
    <t>14,16 руб/м²</t>
  </si>
  <si>
    <t>2,14 руб/м²</t>
  </si>
  <si>
    <t xml:space="preserve"> - содержание лифтов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</si>
  <si>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</si>
  <si>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</si>
  <si>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t>6</t>
  </si>
  <si>
    <t>Техническое обслуживание и ремонт лифтов ООО "Гранит"</t>
  </si>
  <si>
    <t>Тех. освидетельствование , страхование лифтов</t>
  </si>
  <si>
    <t>ИП Квасова</t>
  </si>
  <si>
    <t xml:space="preserve">Ростелеком </t>
  </si>
  <si>
    <t>Нэт Бай Нэт Холдинг</t>
  </si>
  <si>
    <t xml:space="preserve">ремонт электрооборудования </t>
  </si>
  <si>
    <t>ремонт общестроительный</t>
  </si>
  <si>
    <t>ремонт сантехнического оборудования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</si>
  <si>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</si>
  <si>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 xml:space="preserve"> об исполнении договора управления жилым домом №16 по ул.Мира</t>
  </si>
  <si>
    <t xml:space="preserve">Адрес дома - Мира 16 </t>
  </si>
  <si>
    <t>Общая площадь дома - 7774,10 кв. м</t>
  </si>
  <si>
    <t>Общая площадь квартир -5477,19 кв.м.</t>
  </si>
  <si>
    <t>Количество подъездов - 3</t>
  </si>
  <si>
    <t>Количество квартир - 108</t>
  </si>
  <si>
    <t>Площадь подъезда - 711 кв. м</t>
  </si>
  <si>
    <t>Площадь подвала - 733,2 кв. м</t>
  </si>
  <si>
    <t>Площадь кровли - 911,4 кв. м</t>
  </si>
  <si>
    <t>Площадь газона - 236 кв. м</t>
  </si>
  <si>
    <t>В таблице №1 приведено движение денежных средств по статье содержание и  текущий ремонт  по лицевому счету дома №16 по ул.Мира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</si>
  <si>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92 268 руб. </t>
  </si>
  <si>
    <t>Задолженность населения за жку на 31.12.2023г. составляет 7082 751,32руб. (содержание и текущий ремонт, ХВС, ГВС, водоотведение, отопление, вывоз и утилизация ТКО)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</si>
  <si>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</si>
  <si>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</si>
  <si>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ул.Мира д.16</t>
  </si>
  <si>
    <t>Уст-ка светильников</t>
  </si>
  <si>
    <t>Уст-ка почт. Ящиков, мусорных клапанов</t>
  </si>
  <si>
    <t>Бестраншейная замена трубопровода водоотведения ИП Мезенцев А.О.</t>
  </si>
  <si>
    <t xml:space="preserve">Ремонт подъезда №1 </t>
  </si>
  <si>
    <t>Ремонт межпанельных швов кв.№100</t>
  </si>
  <si>
    <t>Смена вентилей, радиатора и т.д.</t>
  </si>
  <si>
    <t>Общестроительные работы</t>
  </si>
  <si>
    <t>Ремонт межпанельных швов кв.№25</t>
  </si>
  <si>
    <t>В ходе плановых осмотров, а также на основании обращений собственников помещений жилого дома №16 по ул.Мира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</si>
  <si>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(эл.лампы)</t>
  </si>
  <si>
    <t>Общестроит. работы (смена стекла, ремонт мус. Контейнеров)</t>
  </si>
  <si>
    <t>Общестроит. работы ( ремонт мус. контейнеров)</t>
  </si>
  <si>
    <t>Нормативная численность обслуживающего персонала  - 2,1 чел</t>
  </si>
  <si>
    <t>Доходы полученные от размещения рекламы и предоставления места под аренду в многоквартирном доме №16 по ул.Мира представлены в таблице №5</t>
  </si>
  <si>
    <t>ИП Шишкин</t>
  </si>
  <si>
    <t>Аренда мус. камеры ИП Букреева</t>
  </si>
  <si>
    <t>Вымпел-Коммуникации, МТС</t>
  </si>
  <si>
    <t>Итого: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</si>
</sst>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8" fillId="2" borderId="0" xfId="2" applyFont="1" applyFill="1"/>
    <xf numFmtId="0" fontId="9" fillId="2" borderId="0" xfId="1" applyFont="1" applyFill="1">
      <alignment horizontal="left"/>
    </xf>
    <xf numFmtId="0" fontId="9" fillId="2" borderId="0" xfId="1" applyFont="1" applyFill="1" applyBorder="1" applyAlignment="1"/>
    <xf numFmtId="0" fontId="9" fillId="2" borderId="0" xfId="1" applyFont="1" applyFill="1" applyAlignment="1"/>
    <xf numFmtId="0" fontId="12" fillId="3" borderId="0" xfId="1" applyFont="1" applyFill="1">
      <alignment horizontal="left"/>
    </xf>
    <xf numFmtId="0" fontId="3" fillId="2" borderId="0" xfId="2" applyFont="1" applyFill="1" applyBorder="1"/>
    <xf numFmtId="0" fontId="13" fillId="2" borderId="0" xfId="2" applyFont="1" applyFill="1"/>
    <xf numFmtId="0" fontId="3" fillId="2" borderId="0" xfId="2" applyFont="1" applyFill="1" applyBorder="1" applyAlignment="1">
      <alignment vertical="center" wrapText="1"/>
    </xf>
    <xf numFmtId="2" fontId="17" fillId="3" borderId="13" xfId="2" applyNumberFormat="1" applyFont="1" applyFill="1" applyBorder="1" applyAlignment="1">
      <alignment horizontal="center" vertical="center"/>
    </xf>
    <xf numFmtId="1" fontId="17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Border="1">
      <alignment horizontal="left"/>
    </xf>
    <xf numFmtId="0" fontId="5" fillId="2" borderId="0" xfId="1" applyFont="1" applyFill="1" applyBorder="1" applyAlignment="1"/>
    <xf numFmtId="0" fontId="5" fillId="2" borderId="0" xfId="1" applyFont="1" applyFill="1">
      <alignment horizontal="left"/>
    </xf>
    <xf numFmtId="0" fontId="19" fillId="2" borderId="0" xfId="1" applyFont="1" applyFill="1" applyAlignment="1">
      <alignment horizontal="left"/>
    </xf>
    <xf numFmtId="0" fontId="20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9" fillId="2" borderId="5" xfId="1" applyFont="1" applyFill="1" applyBorder="1" applyAlignment="1">
      <alignment horizontal="center" vertical="center"/>
    </xf>
    <xf numFmtId="0" fontId="5" fillId="2" borderId="13" xfId="1" applyFont="1" applyFill="1" applyBorder="1" applyAlignment="1"/>
    <xf numFmtId="0" fontId="5" fillId="2" borderId="11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9" fillId="2" borderId="0" xfId="1" applyFont="1" applyFill="1" applyAlignment="1">
      <alignment wrapText="1"/>
    </xf>
    <xf numFmtId="0" fontId="19" fillId="2" borderId="0" xfId="1" applyFont="1" applyFill="1" applyAlignment="1">
      <alignment horizontal="center"/>
    </xf>
    <xf numFmtId="0" fontId="21" fillId="2" borderId="0" xfId="1" applyFont="1" applyFill="1" applyAlignment="1">
      <alignment horizontal="left"/>
    </xf>
    <xf numFmtId="0" fontId="22" fillId="2" borderId="0" xfId="1" applyFont="1" applyFill="1" applyAlignment="1"/>
    <xf numFmtId="0" fontId="23" fillId="2" borderId="0" xfId="1" applyFont="1" applyFill="1" applyAlignment="1">
      <alignment wrapText="1"/>
    </xf>
    <xf numFmtId="1" fontId="9" fillId="2" borderId="5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4" fillId="2" borderId="0" xfId="1" applyNumberFormat="1" applyFont="1" applyFill="1" applyBorder="1" applyAlignment="1"/>
    <xf numFmtId="0" fontId="16" fillId="3" borderId="13" xfId="1" applyFont="1" applyFill="1" applyBorder="1" applyAlignment="1"/>
    <xf numFmtId="0" fontId="5" fillId="2" borderId="0" xfId="1" applyFont="1" applyFill="1" applyBorder="1" applyAlignment="1">
      <alignment wrapText="1"/>
    </xf>
    <xf numFmtId="0" fontId="19" fillId="2" borderId="0" xfId="1" applyFont="1" applyFill="1" applyBorder="1" applyAlignment="1"/>
    <xf numFmtId="0" fontId="24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21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2" fontId="7" fillId="2" borderId="5" xfId="2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center" vertical="center" wrapText="1"/>
    </xf>
    <xf numFmtId="2" fontId="19" fillId="2" borderId="0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/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/>
    <xf numFmtId="0" fontId="30" fillId="2" borderId="0" xfId="2" applyFont="1" applyFill="1" applyAlignment="1"/>
    <xf numFmtId="0" fontId="33" fillId="2" borderId="0" xfId="1" applyFont="1" applyFill="1" applyAlignment="1"/>
    <xf numFmtId="0" fontId="34" fillId="2" borderId="0" xfId="1" applyFont="1" applyFill="1" applyAlignment="1"/>
    <xf numFmtId="0" fontId="33" fillId="2" borderId="0" xfId="1" applyFont="1" applyFill="1">
      <alignment horizontal="left"/>
    </xf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1" fontId="19" fillId="2" borderId="0" xfId="1" applyNumberFormat="1" applyFont="1" applyFill="1">
      <alignment horizontal="left"/>
    </xf>
    <xf numFmtId="0" fontId="5" fillId="2" borderId="5" xfId="1" applyFont="1" applyFill="1" applyBorder="1" applyAlignment="1">
      <alignment horizontal="right"/>
    </xf>
    <xf numFmtId="1" fontId="17" fillId="3" borderId="13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22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Border="1">
      <alignment horizontal="left"/>
    </xf>
    <xf numFmtId="2" fontId="16" fillId="3" borderId="13" xfId="1" applyNumberFormat="1" applyFont="1" applyFill="1" applyBorder="1" applyAlignment="1">
      <alignment horizontal="center" vertical="center"/>
    </xf>
    <xf numFmtId="0" fontId="11" fillId="3" borderId="0" xfId="1" applyFont="1" applyFill="1">
      <alignment horizontal="left"/>
    </xf>
    <xf numFmtId="2" fontId="3" fillId="2" borderId="0" xfId="2" applyNumberFormat="1" applyFont="1" applyFill="1" applyBorder="1"/>
    <xf numFmtId="0" fontId="6" fillId="2" borderId="0" xfId="1" applyFont="1" applyFill="1" applyAlignment="1">
      <alignment horizontal="center"/>
    </xf>
    <xf numFmtId="2" fontId="27" fillId="2" borderId="0" xfId="3" applyNumberFormat="1" applyFont="1" applyFill="1" applyAlignment="1" applyProtection="1">
      <alignment horizont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0" fontId="22" fillId="2" borderId="0" xfId="1" applyFont="1" applyFill="1">
      <alignment horizontal="left"/>
    </xf>
    <xf numFmtId="0" fontId="20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19" fillId="2" borderId="9" xfId="1" applyFont="1" applyFill="1" applyBorder="1" applyAlignment="1">
      <alignment horizontal="left"/>
    </xf>
    <xf numFmtId="0" fontId="19" fillId="2" borderId="15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24" fillId="2" borderId="13" xfId="1" applyNumberFormat="1" applyFont="1" applyFill="1" applyBorder="1" applyAlignment="1">
      <alignment horizontal="left" wrapText="1"/>
    </xf>
    <xf numFmtId="0" fontId="24" fillId="2" borderId="11" xfId="1" applyNumberFormat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1" xfId="1" applyFont="1" applyFill="1" applyBorder="1" applyAlignment="1">
      <alignment horizontal="left" wrapText="1"/>
    </xf>
    <xf numFmtId="0" fontId="5" fillId="2" borderId="12" xfId="1" applyFont="1" applyFill="1" applyBorder="1" applyAlignment="1">
      <alignment horizontal="left" wrapText="1"/>
    </xf>
    <xf numFmtId="0" fontId="23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16" fillId="3" borderId="13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2" fontId="18" fillId="3" borderId="2" xfId="1" applyNumberFormat="1" applyFont="1" applyFill="1" applyBorder="1" applyAlignment="1">
      <alignment horizontal="left" vertical="top" wrapText="1"/>
    </xf>
    <xf numFmtId="0" fontId="10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11" fillId="3" borderId="0" xfId="1" applyFont="1" applyFill="1">
      <alignment horizontal="left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10" xfId="2" applyBorder="1"/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0" fillId="3" borderId="0" xfId="1" applyFont="1" applyFill="1" applyAlignment="1">
      <alignment horizontal="center"/>
    </xf>
    <xf numFmtId="0" fontId="3" fillId="2" borderId="0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/>
    </xf>
    <xf numFmtId="1" fontId="5" fillId="2" borderId="5" xfId="1" applyNumberFormat="1" applyFont="1" applyFill="1" applyBorder="1" applyAlignment="1"/>
    <xf numFmtId="1" fontId="6" fillId="2" borderId="5" xfId="1" applyNumberFormat="1" applyFont="1" applyFill="1" applyBorder="1" applyAlignment="1"/>
    <xf numFmtId="0" fontId="35" fillId="0" borderId="13" xfId="2" applyFont="1" applyBorder="1" applyAlignment="1">
      <alignment horizontal="left" vertical="top" wrapText="1"/>
    </xf>
    <xf numFmtId="0" fontId="35" fillId="0" borderId="11" xfId="2" applyFont="1" applyBorder="1" applyAlignment="1">
      <alignment horizontal="left" vertical="top" wrapText="1"/>
    </xf>
    <xf numFmtId="0" fontId="35" fillId="0" borderId="12" xfId="2" applyFont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 wrapText="1"/>
    </xf>
    <xf numFmtId="0" fontId="1" fillId="2" borderId="5" xfId="2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style="2" customWidth="1"/>
    <col min="2" max="2" width="11.7109375" style="2" customWidth="1"/>
    <col min="3" max="3" width="13.5703125" style="2" customWidth="1"/>
    <col min="4" max="4" width="14.7109375" style="2" customWidth="1"/>
    <col min="5" max="5" width="13" style="2" customWidth="1"/>
    <col min="6" max="6" width="14.140625" style="2" customWidth="1"/>
    <col min="7" max="7" width="20.140625" style="2" customWidth="1"/>
    <col min="8" max="8" width="14.710937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2.7109375" style="2" customWidth="1"/>
    <col min="258" max="258" width="11.7109375" style="2" customWidth="1"/>
    <col min="259" max="259" width="13.5703125" style="2" customWidth="1"/>
    <col min="260" max="260" width="14.7109375" style="2" customWidth="1"/>
    <col min="261" max="261" width="13" style="2" customWidth="1"/>
    <col min="262" max="262" width="14.140625" style="2" customWidth="1"/>
    <col min="263" max="263" width="20.140625" style="2" customWidth="1"/>
    <col min="264" max="264" width="14.710937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2.7109375" style="2" customWidth="1"/>
    <col min="514" max="514" width="11.7109375" style="2" customWidth="1"/>
    <col min="515" max="515" width="13.5703125" style="2" customWidth="1"/>
    <col min="516" max="516" width="14.7109375" style="2" customWidth="1"/>
    <col min="517" max="517" width="13" style="2" customWidth="1"/>
    <col min="518" max="518" width="14.140625" style="2" customWidth="1"/>
    <col min="519" max="519" width="20.140625" style="2" customWidth="1"/>
    <col min="520" max="520" width="14.710937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2.7109375" style="2" customWidth="1"/>
    <col min="770" max="770" width="11.7109375" style="2" customWidth="1"/>
    <col min="771" max="771" width="13.5703125" style="2" customWidth="1"/>
    <col min="772" max="772" width="14.7109375" style="2" customWidth="1"/>
    <col min="773" max="773" width="13" style="2" customWidth="1"/>
    <col min="774" max="774" width="14.140625" style="2" customWidth="1"/>
    <col min="775" max="775" width="20.140625" style="2" customWidth="1"/>
    <col min="776" max="776" width="14.710937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2.7109375" style="2" customWidth="1"/>
    <col min="1026" max="1026" width="11.7109375" style="2" customWidth="1"/>
    <col min="1027" max="1027" width="13.5703125" style="2" customWidth="1"/>
    <col min="1028" max="1028" width="14.7109375" style="2" customWidth="1"/>
    <col min="1029" max="1029" width="13" style="2" customWidth="1"/>
    <col min="1030" max="1030" width="14.140625" style="2" customWidth="1"/>
    <col min="1031" max="1031" width="20.140625" style="2" customWidth="1"/>
    <col min="1032" max="1032" width="14.710937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2.7109375" style="2" customWidth="1"/>
    <col min="1282" max="1282" width="11.7109375" style="2" customWidth="1"/>
    <col min="1283" max="1283" width="13.5703125" style="2" customWidth="1"/>
    <col min="1284" max="1284" width="14.7109375" style="2" customWidth="1"/>
    <col min="1285" max="1285" width="13" style="2" customWidth="1"/>
    <col min="1286" max="1286" width="14.140625" style="2" customWidth="1"/>
    <col min="1287" max="1287" width="20.140625" style="2" customWidth="1"/>
    <col min="1288" max="1288" width="14.710937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2.7109375" style="2" customWidth="1"/>
    <col min="1538" max="1538" width="11.7109375" style="2" customWidth="1"/>
    <col min="1539" max="1539" width="13.5703125" style="2" customWidth="1"/>
    <col min="1540" max="1540" width="14.7109375" style="2" customWidth="1"/>
    <col min="1541" max="1541" width="13" style="2" customWidth="1"/>
    <col min="1542" max="1542" width="14.140625" style="2" customWidth="1"/>
    <col min="1543" max="1543" width="20.140625" style="2" customWidth="1"/>
    <col min="1544" max="1544" width="14.710937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2.7109375" style="2" customWidth="1"/>
    <col min="1794" max="1794" width="11.7109375" style="2" customWidth="1"/>
    <col min="1795" max="1795" width="13.5703125" style="2" customWidth="1"/>
    <col min="1796" max="1796" width="14.7109375" style="2" customWidth="1"/>
    <col min="1797" max="1797" width="13" style="2" customWidth="1"/>
    <col min="1798" max="1798" width="14.140625" style="2" customWidth="1"/>
    <col min="1799" max="1799" width="20.140625" style="2" customWidth="1"/>
    <col min="1800" max="1800" width="14.710937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2.7109375" style="2" customWidth="1"/>
    <col min="2050" max="2050" width="11.7109375" style="2" customWidth="1"/>
    <col min="2051" max="2051" width="13.5703125" style="2" customWidth="1"/>
    <col min="2052" max="2052" width="14.7109375" style="2" customWidth="1"/>
    <col min="2053" max="2053" width="13" style="2" customWidth="1"/>
    <col min="2054" max="2054" width="14.140625" style="2" customWidth="1"/>
    <col min="2055" max="2055" width="20.140625" style="2" customWidth="1"/>
    <col min="2056" max="2056" width="14.710937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2.7109375" style="2" customWidth="1"/>
    <col min="2306" max="2306" width="11.7109375" style="2" customWidth="1"/>
    <col min="2307" max="2307" width="13.5703125" style="2" customWidth="1"/>
    <col min="2308" max="2308" width="14.7109375" style="2" customWidth="1"/>
    <col min="2309" max="2309" width="13" style="2" customWidth="1"/>
    <col min="2310" max="2310" width="14.140625" style="2" customWidth="1"/>
    <col min="2311" max="2311" width="20.140625" style="2" customWidth="1"/>
    <col min="2312" max="2312" width="14.710937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2.7109375" style="2" customWidth="1"/>
    <col min="2562" max="2562" width="11.7109375" style="2" customWidth="1"/>
    <col min="2563" max="2563" width="13.5703125" style="2" customWidth="1"/>
    <col min="2564" max="2564" width="14.7109375" style="2" customWidth="1"/>
    <col min="2565" max="2565" width="13" style="2" customWidth="1"/>
    <col min="2566" max="2566" width="14.140625" style="2" customWidth="1"/>
    <col min="2567" max="2567" width="20.140625" style="2" customWidth="1"/>
    <col min="2568" max="2568" width="14.710937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2.7109375" style="2" customWidth="1"/>
    <col min="2818" max="2818" width="11.7109375" style="2" customWidth="1"/>
    <col min="2819" max="2819" width="13.5703125" style="2" customWidth="1"/>
    <col min="2820" max="2820" width="14.7109375" style="2" customWidth="1"/>
    <col min="2821" max="2821" width="13" style="2" customWidth="1"/>
    <col min="2822" max="2822" width="14.140625" style="2" customWidth="1"/>
    <col min="2823" max="2823" width="20.140625" style="2" customWidth="1"/>
    <col min="2824" max="2824" width="14.710937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2.7109375" style="2" customWidth="1"/>
    <col min="3074" max="3074" width="11.7109375" style="2" customWidth="1"/>
    <col min="3075" max="3075" width="13.5703125" style="2" customWidth="1"/>
    <col min="3076" max="3076" width="14.7109375" style="2" customWidth="1"/>
    <col min="3077" max="3077" width="13" style="2" customWidth="1"/>
    <col min="3078" max="3078" width="14.140625" style="2" customWidth="1"/>
    <col min="3079" max="3079" width="20.140625" style="2" customWidth="1"/>
    <col min="3080" max="3080" width="14.710937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2.7109375" style="2" customWidth="1"/>
    <col min="3330" max="3330" width="11.7109375" style="2" customWidth="1"/>
    <col min="3331" max="3331" width="13.5703125" style="2" customWidth="1"/>
    <col min="3332" max="3332" width="14.7109375" style="2" customWidth="1"/>
    <col min="3333" max="3333" width="13" style="2" customWidth="1"/>
    <col min="3334" max="3334" width="14.140625" style="2" customWidth="1"/>
    <col min="3335" max="3335" width="20.140625" style="2" customWidth="1"/>
    <col min="3336" max="3336" width="14.710937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2.7109375" style="2" customWidth="1"/>
    <col min="3586" max="3586" width="11.7109375" style="2" customWidth="1"/>
    <col min="3587" max="3587" width="13.5703125" style="2" customWidth="1"/>
    <col min="3588" max="3588" width="14.7109375" style="2" customWidth="1"/>
    <col min="3589" max="3589" width="13" style="2" customWidth="1"/>
    <col min="3590" max="3590" width="14.140625" style="2" customWidth="1"/>
    <col min="3591" max="3591" width="20.140625" style="2" customWidth="1"/>
    <col min="3592" max="3592" width="14.710937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2.7109375" style="2" customWidth="1"/>
    <col min="3842" max="3842" width="11.7109375" style="2" customWidth="1"/>
    <col min="3843" max="3843" width="13.5703125" style="2" customWidth="1"/>
    <col min="3844" max="3844" width="14.7109375" style="2" customWidth="1"/>
    <col min="3845" max="3845" width="13" style="2" customWidth="1"/>
    <col min="3846" max="3846" width="14.140625" style="2" customWidth="1"/>
    <col min="3847" max="3847" width="20.140625" style="2" customWidth="1"/>
    <col min="3848" max="3848" width="14.710937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2.7109375" style="2" customWidth="1"/>
    <col min="4098" max="4098" width="11.7109375" style="2" customWidth="1"/>
    <col min="4099" max="4099" width="13.5703125" style="2" customWidth="1"/>
    <col min="4100" max="4100" width="14.7109375" style="2" customWidth="1"/>
    <col min="4101" max="4101" width="13" style="2" customWidth="1"/>
    <col min="4102" max="4102" width="14.140625" style="2" customWidth="1"/>
    <col min="4103" max="4103" width="20.140625" style="2" customWidth="1"/>
    <col min="4104" max="4104" width="14.710937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2.7109375" style="2" customWidth="1"/>
    <col min="4354" max="4354" width="11.7109375" style="2" customWidth="1"/>
    <col min="4355" max="4355" width="13.5703125" style="2" customWidth="1"/>
    <col min="4356" max="4356" width="14.7109375" style="2" customWidth="1"/>
    <col min="4357" max="4357" width="13" style="2" customWidth="1"/>
    <col min="4358" max="4358" width="14.140625" style="2" customWidth="1"/>
    <col min="4359" max="4359" width="20.140625" style="2" customWidth="1"/>
    <col min="4360" max="4360" width="14.710937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2.7109375" style="2" customWidth="1"/>
    <col min="4610" max="4610" width="11.7109375" style="2" customWidth="1"/>
    <col min="4611" max="4611" width="13.5703125" style="2" customWidth="1"/>
    <col min="4612" max="4612" width="14.7109375" style="2" customWidth="1"/>
    <col min="4613" max="4613" width="13" style="2" customWidth="1"/>
    <col min="4614" max="4614" width="14.140625" style="2" customWidth="1"/>
    <col min="4615" max="4615" width="20.140625" style="2" customWidth="1"/>
    <col min="4616" max="4616" width="14.710937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2.7109375" style="2" customWidth="1"/>
    <col min="4866" max="4866" width="11.7109375" style="2" customWidth="1"/>
    <col min="4867" max="4867" width="13.5703125" style="2" customWidth="1"/>
    <col min="4868" max="4868" width="14.7109375" style="2" customWidth="1"/>
    <col min="4869" max="4869" width="13" style="2" customWidth="1"/>
    <col min="4870" max="4870" width="14.140625" style="2" customWidth="1"/>
    <col min="4871" max="4871" width="20.140625" style="2" customWidth="1"/>
    <col min="4872" max="4872" width="14.710937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2.7109375" style="2" customWidth="1"/>
    <col min="5122" max="5122" width="11.7109375" style="2" customWidth="1"/>
    <col min="5123" max="5123" width="13.5703125" style="2" customWidth="1"/>
    <col min="5124" max="5124" width="14.7109375" style="2" customWidth="1"/>
    <col min="5125" max="5125" width="13" style="2" customWidth="1"/>
    <col min="5126" max="5126" width="14.140625" style="2" customWidth="1"/>
    <col min="5127" max="5127" width="20.140625" style="2" customWidth="1"/>
    <col min="5128" max="5128" width="14.710937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2.7109375" style="2" customWidth="1"/>
    <col min="5378" max="5378" width="11.7109375" style="2" customWidth="1"/>
    <col min="5379" max="5379" width="13.5703125" style="2" customWidth="1"/>
    <col min="5380" max="5380" width="14.7109375" style="2" customWidth="1"/>
    <col min="5381" max="5381" width="13" style="2" customWidth="1"/>
    <col min="5382" max="5382" width="14.140625" style="2" customWidth="1"/>
    <col min="5383" max="5383" width="20.140625" style="2" customWidth="1"/>
    <col min="5384" max="5384" width="14.710937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2.7109375" style="2" customWidth="1"/>
    <col min="5634" max="5634" width="11.7109375" style="2" customWidth="1"/>
    <col min="5635" max="5635" width="13.5703125" style="2" customWidth="1"/>
    <col min="5636" max="5636" width="14.7109375" style="2" customWidth="1"/>
    <col min="5637" max="5637" width="13" style="2" customWidth="1"/>
    <col min="5638" max="5638" width="14.140625" style="2" customWidth="1"/>
    <col min="5639" max="5639" width="20.140625" style="2" customWidth="1"/>
    <col min="5640" max="5640" width="14.710937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2.7109375" style="2" customWidth="1"/>
    <col min="5890" max="5890" width="11.7109375" style="2" customWidth="1"/>
    <col min="5891" max="5891" width="13.5703125" style="2" customWidth="1"/>
    <col min="5892" max="5892" width="14.7109375" style="2" customWidth="1"/>
    <col min="5893" max="5893" width="13" style="2" customWidth="1"/>
    <col min="5894" max="5894" width="14.140625" style="2" customWidth="1"/>
    <col min="5895" max="5895" width="20.140625" style="2" customWidth="1"/>
    <col min="5896" max="5896" width="14.710937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2.7109375" style="2" customWidth="1"/>
    <col min="6146" max="6146" width="11.7109375" style="2" customWidth="1"/>
    <col min="6147" max="6147" width="13.5703125" style="2" customWidth="1"/>
    <col min="6148" max="6148" width="14.7109375" style="2" customWidth="1"/>
    <col min="6149" max="6149" width="13" style="2" customWidth="1"/>
    <col min="6150" max="6150" width="14.140625" style="2" customWidth="1"/>
    <col min="6151" max="6151" width="20.140625" style="2" customWidth="1"/>
    <col min="6152" max="6152" width="14.710937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2.7109375" style="2" customWidth="1"/>
    <col min="6402" max="6402" width="11.7109375" style="2" customWidth="1"/>
    <col min="6403" max="6403" width="13.5703125" style="2" customWidth="1"/>
    <col min="6404" max="6404" width="14.7109375" style="2" customWidth="1"/>
    <col min="6405" max="6405" width="13" style="2" customWidth="1"/>
    <col min="6406" max="6406" width="14.140625" style="2" customWidth="1"/>
    <col min="6407" max="6407" width="20.140625" style="2" customWidth="1"/>
    <col min="6408" max="6408" width="14.710937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2.7109375" style="2" customWidth="1"/>
    <col min="6658" max="6658" width="11.7109375" style="2" customWidth="1"/>
    <col min="6659" max="6659" width="13.5703125" style="2" customWidth="1"/>
    <col min="6660" max="6660" width="14.7109375" style="2" customWidth="1"/>
    <col min="6661" max="6661" width="13" style="2" customWidth="1"/>
    <col min="6662" max="6662" width="14.140625" style="2" customWidth="1"/>
    <col min="6663" max="6663" width="20.140625" style="2" customWidth="1"/>
    <col min="6664" max="6664" width="14.710937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2.7109375" style="2" customWidth="1"/>
    <col min="6914" max="6914" width="11.7109375" style="2" customWidth="1"/>
    <col min="6915" max="6915" width="13.5703125" style="2" customWidth="1"/>
    <col min="6916" max="6916" width="14.7109375" style="2" customWidth="1"/>
    <col min="6917" max="6917" width="13" style="2" customWidth="1"/>
    <col min="6918" max="6918" width="14.140625" style="2" customWidth="1"/>
    <col min="6919" max="6919" width="20.140625" style="2" customWidth="1"/>
    <col min="6920" max="6920" width="14.710937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2.7109375" style="2" customWidth="1"/>
    <col min="7170" max="7170" width="11.7109375" style="2" customWidth="1"/>
    <col min="7171" max="7171" width="13.5703125" style="2" customWidth="1"/>
    <col min="7172" max="7172" width="14.7109375" style="2" customWidth="1"/>
    <col min="7173" max="7173" width="13" style="2" customWidth="1"/>
    <col min="7174" max="7174" width="14.140625" style="2" customWidth="1"/>
    <col min="7175" max="7175" width="20.140625" style="2" customWidth="1"/>
    <col min="7176" max="7176" width="14.710937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2.7109375" style="2" customWidth="1"/>
    <col min="7426" max="7426" width="11.7109375" style="2" customWidth="1"/>
    <col min="7427" max="7427" width="13.5703125" style="2" customWidth="1"/>
    <col min="7428" max="7428" width="14.7109375" style="2" customWidth="1"/>
    <col min="7429" max="7429" width="13" style="2" customWidth="1"/>
    <col min="7430" max="7430" width="14.140625" style="2" customWidth="1"/>
    <col min="7431" max="7431" width="20.140625" style="2" customWidth="1"/>
    <col min="7432" max="7432" width="14.710937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2.7109375" style="2" customWidth="1"/>
    <col min="7682" max="7682" width="11.7109375" style="2" customWidth="1"/>
    <col min="7683" max="7683" width="13.5703125" style="2" customWidth="1"/>
    <col min="7684" max="7684" width="14.7109375" style="2" customWidth="1"/>
    <col min="7685" max="7685" width="13" style="2" customWidth="1"/>
    <col min="7686" max="7686" width="14.140625" style="2" customWidth="1"/>
    <col min="7687" max="7687" width="20.140625" style="2" customWidth="1"/>
    <col min="7688" max="7688" width="14.710937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2.7109375" style="2" customWidth="1"/>
    <col min="7938" max="7938" width="11.7109375" style="2" customWidth="1"/>
    <col min="7939" max="7939" width="13.5703125" style="2" customWidth="1"/>
    <col min="7940" max="7940" width="14.7109375" style="2" customWidth="1"/>
    <col min="7941" max="7941" width="13" style="2" customWidth="1"/>
    <col min="7942" max="7942" width="14.140625" style="2" customWidth="1"/>
    <col min="7943" max="7943" width="20.140625" style="2" customWidth="1"/>
    <col min="7944" max="7944" width="14.710937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2.7109375" style="2" customWidth="1"/>
    <col min="8194" max="8194" width="11.7109375" style="2" customWidth="1"/>
    <col min="8195" max="8195" width="13.5703125" style="2" customWidth="1"/>
    <col min="8196" max="8196" width="14.7109375" style="2" customWidth="1"/>
    <col min="8197" max="8197" width="13" style="2" customWidth="1"/>
    <col min="8198" max="8198" width="14.140625" style="2" customWidth="1"/>
    <col min="8199" max="8199" width="20.140625" style="2" customWidth="1"/>
    <col min="8200" max="8200" width="14.710937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2.7109375" style="2" customWidth="1"/>
    <col min="8450" max="8450" width="11.7109375" style="2" customWidth="1"/>
    <col min="8451" max="8451" width="13.5703125" style="2" customWidth="1"/>
    <col min="8452" max="8452" width="14.7109375" style="2" customWidth="1"/>
    <col min="8453" max="8453" width="13" style="2" customWidth="1"/>
    <col min="8454" max="8454" width="14.140625" style="2" customWidth="1"/>
    <col min="8455" max="8455" width="20.140625" style="2" customWidth="1"/>
    <col min="8456" max="8456" width="14.710937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2.7109375" style="2" customWidth="1"/>
    <col min="8706" max="8706" width="11.7109375" style="2" customWidth="1"/>
    <col min="8707" max="8707" width="13.5703125" style="2" customWidth="1"/>
    <col min="8708" max="8708" width="14.7109375" style="2" customWidth="1"/>
    <col min="8709" max="8709" width="13" style="2" customWidth="1"/>
    <col min="8710" max="8710" width="14.140625" style="2" customWidth="1"/>
    <col min="8711" max="8711" width="20.140625" style="2" customWidth="1"/>
    <col min="8712" max="8712" width="14.710937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2.7109375" style="2" customWidth="1"/>
    <col min="8962" max="8962" width="11.7109375" style="2" customWidth="1"/>
    <col min="8963" max="8963" width="13.5703125" style="2" customWidth="1"/>
    <col min="8964" max="8964" width="14.7109375" style="2" customWidth="1"/>
    <col min="8965" max="8965" width="13" style="2" customWidth="1"/>
    <col min="8966" max="8966" width="14.140625" style="2" customWidth="1"/>
    <col min="8967" max="8967" width="20.140625" style="2" customWidth="1"/>
    <col min="8968" max="8968" width="14.710937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2.7109375" style="2" customWidth="1"/>
    <col min="9218" max="9218" width="11.7109375" style="2" customWidth="1"/>
    <col min="9219" max="9219" width="13.5703125" style="2" customWidth="1"/>
    <col min="9220" max="9220" width="14.7109375" style="2" customWidth="1"/>
    <col min="9221" max="9221" width="13" style="2" customWidth="1"/>
    <col min="9222" max="9222" width="14.140625" style="2" customWidth="1"/>
    <col min="9223" max="9223" width="20.140625" style="2" customWidth="1"/>
    <col min="9224" max="9224" width="14.710937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2.7109375" style="2" customWidth="1"/>
    <col min="9474" max="9474" width="11.7109375" style="2" customWidth="1"/>
    <col min="9475" max="9475" width="13.5703125" style="2" customWidth="1"/>
    <col min="9476" max="9476" width="14.7109375" style="2" customWidth="1"/>
    <col min="9477" max="9477" width="13" style="2" customWidth="1"/>
    <col min="9478" max="9478" width="14.140625" style="2" customWidth="1"/>
    <col min="9479" max="9479" width="20.140625" style="2" customWidth="1"/>
    <col min="9480" max="9480" width="14.710937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2.7109375" style="2" customWidth="1"/>
    <col min="9730" max="9730" width="11.7109375" style="2" customWidth="1"/>
    <col min="9731" max="9731" width="13.5703125" style="2" customWidth="1"/>
    <col min="9732" max="9732" width="14.7109375" style="2" customWidth="1"/>
    <col min="9733" max="9733" width="13" style="2" customWidth="1"/>
    <col min="9734" max="9734" width="14.140625" style="2" customWidth="1"/>
    <col min="9735" max="9735" width="20.140625" style="2" customWidth="1"/>
    <col min="9736" max="9736" width="14.710937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2.7109375" style="2" customWidth="1"/>
    <col min="9986" max="9986" width="11.7109375" style="2" customWidth="1"/>
    <col min="9987" max="9987" width="13.5703125" style="2" customWidth="1"/>
    <col min="9988" max="9988" width="14.7109375" style="2" customWidth="1"/>
    <col min="9989" max="9989" width="13" style="2" customWidth="1"/>
    <col min="9990" max="9990" width="14.140625" style="2" customWidth="1"/>
    <col min="9991" max="9991" width="20.140625" style="2" customWidth="1"/>
    <col min="9992" max="9992" width="14.710937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2.7109375" style="2" customWidth="1"/>
    <col min="10242" max="10242" width="11.7109375" style="2" customWidth="1"/>
    <col min="10243" max="10243" width="13.5703125" style="2" customWidth="1"/>
    <col min="10244" max="10244" width="14.7109375" style="2" customWidth="1"/>
    <col min="10245" max="10245" width="13" style="2" customWidth="1"/>
    <col min="10246" max="10246" width="14.140625" style="2" customWidth="1"/>
    <col min="10247" max="10247" width="20.140625" style="2" customWidth="1"/>
    <col min="10248" max="10248" width="14.710937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2.7109375" style="2" customWidth="1"/>
    <col min="10498" max="10498" width="11.7109375" style="2" customWidth="1"/>
    <col min="10499" max="10499" width="13.5703125" style="2" customWidth="1"/>
    <col min="10500" max="10500" width="14.7109375" style="2" customWidth="1"/>
    <col min="10501" max="10501" width="13" style="2" customWidth="1"/>
    <col min="10502" max="10502" width="14.140625" style="2" customWidth="1"/>
    <col min="10503" max="10503" width="20.140625" style="2" customWidth="1"/>
    <col min="10504" max="10504" width="14.710937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2.7109375" style="2" customWidth="1"/>
    <col min="10754" max="10754" width="11.7109375" style="2" customWidth="1"/>
    <col min="10755" max="10755" width="13.5703125" style="2" customWidth="1"/>
    <col min="10756" max="10756" width="14.7109375" style="2" customWidth="1"/>
    <col min="10757" max="10757" width="13" style="2" customWidth="1"/>
    <col min="10758" max="10758" width="14.140625" style="2" customWidth="1"/>
    <col min="10759" max="10759" width="20.140625" style="2" customWidth="1"/>
    <col min="10760" max="10760" width="14.710937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2.7109375" style="2" customWidth="1"/>
    <col min="11010" max="11010" width="11.7109375" style="2" customWidth="1"/>
    <col min="11011" max="11011" width="13.5703125" style="2" customWidth="1"/>
    <col min="11012" max="11012" width="14.7109375" style="2" customWidth="1"/>
    <col min="11013" max="11013" width="13" style="2" customWidth="1"/>
    <col min="11014" max="11014" width="14.140625" style="2" customWidth="1"/>
    <col min="11015" max="11015" width="20.140625" style="2" customWidth="1"/>
    <col min="11016" max="11016" width="14.710937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2.7109375" style="2" customWidth="1"/>
    <col min="11266" max="11266" width="11.7109375" style="2" customWidth="1"/>
    <col min="11267" max="11267" width="13.5703125" style="2" customWidth="1"/>
    <col min="11268" max="11268" width="14.7109375" style="2" customWidth="1"/>
    <col min="11269" max="11269" width="13" style="2" customWidth="1"/>
    <col min="11270" max="11270" width="14.140625" style="2" customWidth="1"/>
    <col min="11271" max="11271" width="20.140625" style="2" customWidth="1"/>
    <col min="11272" max="11272" width="14.710937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2.7109375" style="2" customWidth="1"/>
    <col min="11522" max="11522" width="11.7109375" style="2" customWidth="1"/>
    <col min="11523" max="11523" width="13.5703125" style="2" customWidth="1"/>
    <col min="11524" max="11524" width="14.7109375" style="2" customWidth="1"/>
    <col min="11525" max="11525" width="13" style="2" customWidth="1"/>
    <col min="11526" max="11526" width="14.140625" style="2" customWidth="1"/>
    <col min="11527" max="11527" width="20.140625" style="2" customWidth="1"/>
    <col min="11528" max="11528" width="14.710937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2.7109375" style="2" customWidth="1"/>
    <col min="11778" max="11778" width="11.7109375" style="2" customWidth="1"/>
    <col min="11779" max="11779" width="13.5703125" style="2" customWidth="1"/>
    <col min="11780" max="11780" width="14.7109375" style="2" customWidth="1"/>
    <col min="11781" max="11781" width="13" style="2" customWidth="1"/>
    <col min="11782" max="11782" width="14.140625" style="2" customWidth="1"/>
    <col min="11783" max="11783" width="20.140625" style="2" customWidth="1"/>
    <col min="11784" max="11784" width="14.710937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2.7109375" style="2" customWidth="1"/>
    <col min="12034" max="12034" width="11.7109375" style="2" customWidth="1"/>
    <col min="12035" max="12035" width="13.5703125" style="2" customWidth="1"/>
    <col min="12036" max="12036" width="14.7109375" style="2" customWidth="1"/>
    <col min="12037" max="12037" width="13" style="2" customWidth="1"/>
    <col min="12038" max="12038" width="14.140625" style="2" customWidth="1"/>
    <col min="12039" max="12039" width="20.140625" style="2" customWidth="1"/>
    <col min="12040" max="12040" width="14.710937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2.7109375" style="2" customWidth="1"/>
    <col min="12290" max="12290" width="11.7109375" style="2" customWidth="1"/>
    <col min="12291" max="12291" width="13.5703125" style="2" customWidth="1"/>
    <col min="12292" max="12292" width="14.7109375" style="2" customWidth="1"/>
    <col min="12293" max="12293" width="13" style="2" customWidth="1"/>
    <col min="12294" max="12294" width="14.140625" style="2" customWidth="1"/>
    <col min="12295" max="12295" width="20.140625" style="2" customWidth="1"/>
    <col min="12296" max="12296" width="14.710937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2.7109375" style="2" customWidth="1"/>
    <col min="12546" max="12546" width="11.7109375" style="2" customWidth="1"/>
    <col min="12547" max="12547" width="13.5703125" style="2" customWidth="1"/>
    <col min="12548" max="12548" width="14.7109375" style="2" customWidth="1"/>
    <col min="12549" max="12549" width="13" style="2" customWidth="1"/>
    <col min="12550" max="12550" width="14.140625" style="2" customWidth="1"/>
    <col min="12551" max="12551" width="20.140625" style="2" customWidth="1"/>
    <col min="12552" max="12552" width="14.710937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2.7109375" style="2" customWidth="1"/>
    <col min="12802" max="12802" width="11.7109375" style="2" customWidth="1"/>
    <col min="12803" max="12803" width="13.5703125" style="2" customWidth="1"/>
    <col min="12804" max="12804" width="14.7109375" style="2" customWidth="1"/>
    <col min="12805" max="12805" width="13" style="2" customWidth="1"/>
    <col min="12806" max="12806" width="14.140625" style="2" customWidth="1"/>
    <col min="12807" max="12807" width="20.140625" style="2" customWidth="1"/>
    <col min="12808" max="12808" width="14.710937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2.7109375" style="2" customWidth="1"/>
    <col min="13058" max="13058" width="11.7109375" style="2" customWidth="1"/>
    <col min="13059" max="13059" width="13.5703125" style="2" customWidth="1"/>
    <col min="13060" max="13060" width="14.7109375" style="2" customWidth="1"/>
    <col min="13061" max="13061" width="13" style="2" customWidth="1"/>
    <col min="13062" max="13062" width="14.140625" style="2" customWidth="1"/>
    <col min="13063" max="13063" width="20.140625" style="2" customWidth="1"/>
    <col min="13064" max="13064" width="14.710937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2.7109375" style="2" customWidth="1"/>
    <col min="13314" max="13314" width="11.7109375" style="2" customWidth="1"/>
    <col min="13315" max="13315" width="13.5703125" style="2" customWidth="1"/>
    <col min="13316" max="13316" width="14.7109375" style="2" customWidth="1"/>
    <col min="13317" max="13317" width="13" style="2" customWidth="1"/>
    <col min="13318" max="13318" width="14.140625" style="2" customWidth="1"/>
    <col min="13319" max="13319" width="20.140625" style="2" customWidth="1"/>
    <col min="13320" max="13320" width="14.710937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2.7109375" style="2" customWidth="1"/>
    <col min="13570" max="13570" width="11.7109375" style="2" customWidth="1"/>
    <col min="13571" max="13571" width="13.5703125" style="2" customWidth="1"/>
    <col min="13572" max="13572" width="14.7109375" style="2" customWidth="1"/>
    <col min="13573" max="13573" width="13" style="2" customWidth="1"/>
    <col min="13574" max="13574" width="14.140625" style="2" customWidth="1"/>
    <col min="13575" max="13575" width="20.140625" style="2" customWidth="1"/>
    <col min="13576" max="13576" width="14.710937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2.7109375" style="2" customWidth="1"/>
    <col min="13826" max="13826" width="11.7109375" style="2" customWidth="1"/>
    <col min="13827" max="13827" width="13.5703125" style="2" customWidth="1"/>
    <col min="13828" max="13828" width="14.7109375" style="2" customWidth="1"/>
    <col min="13829" max="13829" width="13" style="2" customWidth="1"/>
    <col min="13830" max="13830" width="14.140625" style="2" customWidth="1"/>
    <col min="13831" max="13831" width="20.140625" style="2" customWidth="1"/>
    <col min="13832" max="13832" width="14.710937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2.7109375" style="2" customWidth="1"/>
    <col min="14082" max="14082" width="11.7109375" style="2" customWidth="1"/>
    <col min="14083" max="14083" width="13.5703125" style="2" customWidth="1"/>
    <col min="14084" max="14084" width="14.7109375" style="2" customWidth="1"/>
    <col min="14085" max="14085" width="13" style="2" customWidth="1"/>
    <col min="14086" max="14086" width="14.140625" style="2" customWidth="1"/>
    <col min="14087" max="14087" width="20.140625" style="2" customWidth="1"/>
    <col min="14088" max="14088" width="14.710937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2.7109375" style="2" customWidth="1"/>
    <col min="14338" max="14338" width="11.7109375" style="2" customWidth="1"/>
    <col min="14339" max="14339" width="13.5703125" style="2" customWidth="1"/>
    <col min="14340" max="14340" width="14.7109375" style="2" customWidth="1"/>
    <col min="14341" max="14341" width="13" style="2" customWidth="1"/>
    <col min="14342" max="14342" width="14.140625" style="2" customWidth="1"/>
    <col min="14343" max="14343" width="20.140625" style="2" customWidth="1"/>
    <col min="14344" max="14344" width="14.710937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2.7109375" style="2" customWidth="1"/>
    <col min="14594" max="14594" width="11.7109375" style="2" customWidth="1"/>
    <col min="14595" max="14595" width="13.5703125" style="2" customWidth="1"/>
    <col min="14596" max="14596" width="14.7109375" style="2" customWidth="1"/>
    <col min="14597" max="14597" width="13" style="2" customWidth="1"/>
    <col min="14598" max="14598" width="14.140625" style="2" customWidth="1"/>
    <col min="14599" max="14599" width="20.140625" style="2" customWidth="1"/>
    <col min="14600" max="14600" width="14.710937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2.7109375" style="2" customWidth="1"/>
    <col min="14850" max="14850" width="11.7109375" style="2" customWidth="1"/>
    <col min="14851" max="14851" width="13.5703125" style="2" customWidth="1"/>
    <col min="14852" max="14852" width="14.7109375" style="2" customWidth="1"/>
    <col min="14853" max="14853" width="13" style="2" customWidth="1"/>
    <col min="14854" max="14854" width="14.140625" style="2" customWidth="1"/>
    <col min="14855" max="14855" width="20.140625" style="2" customWidth="1"/>
    <col min="14856" max="14856" width="14.710937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2.7109375" style="2" customWidth="1"/>
    <col min="15106" max="15106" width="11.7109375" style="2" customWidth="1"/>
    <col min="15107" max="15107" width="13.5703125" style="2" customWidth="1"/>
    <col min="15108" max="15108" width="14.7109375" style="2" customWidth="1"/>
    <col min="15109" max="15109" width="13" style="2" customWidth="1"/>
    <col min="15110" max="15110" width="14.140625" style="2" customWidth="1"/>
    <col min="15111" max="15111" width="20.140625" style="2" customWidth="1"/>
    <col min="15112" max="15112" width="14.710937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2.7109375" style="2" customWidth="1"/>
    <col min="15362" max="15362" width="11.7109375" style="2" customWidth="1"/>
    <col min="15363" max="15363" width="13.5703125" style="2" customWidth="1"/>
    <col min="15364" max="15364" width="14.7109375" style="2" customWidth="1"/>
    <col min="15365" max="15365" width="13" style="2" customWidth="1"/>
    <col min="15366" max="15366" width="14.140625" style="2" customWidth="1"/>
    <col min="15367" max="15367" width="20.140625" style="2" customWidth="1"/>
    <col min="15368" max="15368" width="14.710937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2.7109375" style="2" customWidth="1"/>
    <col min="15618" max="15618" width="11.7109375" style="2" customWidth="1"/>
    <col min="15619" max="15619" width="13.5703125" style="2" customWidth="1"/>
    <col min="15620" max="15620" width="14.7109375" style="2" customWidth="1"/>
    <col min="15621" max="15621" width="13" style="2" customWidth="1"/>
    <col min="15622" max="15622" width="14.140625" style="2" customWidth="1"/>
    <col min="15623" max="15623" width="20.140625" style="2" customWidth="1"/>
    <col min="15624" max="15624" width="14.710937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2.7109375" style="2" customWidth="1"/>
    <col min="15874" max="15874" width="11.7109375" style="2" customWidth="1"/>
    <col min="15875" max="15875" width="13.5703125" style="2" customWidth="1"/>
    <col min="15876" max="15876" width="14.7109375" style="2" customWidth="1"/>
    <col min="15877" max="15877" width="13" style="2" customWidth="1"/>
    <col min="15878" max="15878" width="14.140625" style="2" customWidth="1"/>
    <col min="15879" max="15879" width="20.140625" style="2" customWidth="1"/>
    <col min="15880" max="15880" width="14.710937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2.7109375" style="2" customWidth="1"/>
    <col min="16130" max="16130" width="11.7109375" style="2" customWidth="1"/>
    <col min="16131" max="16131" width="13.5703125" style="2" customWidth="1"/>
    <col min="16132" max="16132" width="14.7109375" style="2" customWidth="1"/>
    <col min="16133" max="16133" width="13" style="2" customWidth="1"/>
    <col min="16134" max="16134" width="14.140625" style="2" customWidth="1"/>
    <col min="16135" max="16135" width="20.140625" style="2" customWidth="1"/>
    <col min="16136" max="16136" width="14.710937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53" t="s">
        <v>0</v>
      </c>
      <c r="B1" s="153"/>
      <c r="C1" s="153"/>
      <c r="D1" s="153"/>
      <c r="E1" s="153"/>
      <c r="F1" s="153"/>
      <c r="G1" s="153"/>
      <c r="H1" s="153"/>
      <c r="I1" s="1"/>
      <c r="J1" s="1"/>
      <c r="K1" s="1"/>
      <c r="L1" s="1"/>
      <c r="M1" s="1"/>
      <c r="N1" s="1"/>
      <c r="O1" s="1"/>
    </row>
    <row r="2" spans="1:16" ht="18">
      <c r="A2" s="153" t="s">
        <v>71</v>
      </c>
      <c r="B2" s="153"/>
      <c r="C2" s="153"/>
      <c r="D2" s="153"/>
      <c r="E2" s="153"/>
      <c r="F2" s="153"/>
      <c r="G2" s="153"/>
      <c r="H2" s="153"/>
      <c r="I2" s="1"/>
      <c r="J2" s="1"/>
      <c r="K2" s="1"/>
      <c r="L2" s="1"/>
      <c r="M2" s="1"/>
      <c r="N2" s="1"/>
      <c r="O2" s="1"/>
    </row>
    <row r="3" spans="1:16" ht="18">
      <c r="A3" s="154" t="s">
        <v>1</v>
      </c>
      <c r="B3" s="154"/>
      <c r="C3" s="154"/>
      <c r="D3" s="154"/>
      <c r="E3" s="154"/>
      <c r="F3" s="154"/>
      <c r="G3" s="154"/>
      <c r="H3" s="154"/>
      <c r="I3" s="3"/>
      <c r="J3" s="3"/>
      <c r="K3" s="3"/>
      <c r="L3" s="3"/>
      <c r="M3" s="3"/>
      <c r="N3" s="3"/>
      <c r="O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72</v>
      </c>
      <c r="B5" s="5"/>
      <c r="C5" s="5"/>
      <c r="D5" s="5"/>
      <c r="E5" s="155" t="s">
        <v>54</v>
      </c>
      <c r="F5" s="155"/>
      <c r="G5" s="155"/>
      <c r="H5" s="155"/>
      <c r="I5" s="6"/>
      <c r="J5" s="6"/>
    </row>
    <row r="6" spans="1:16" s="7" customFormat="1" ht="14.25">
      <c r="A6" s="5" t="s">
        <v>2</v>
      </c>
      <c r="B6" s="5"/>
      <c r="C6" s="5"/>
      <c r="D6" s="5"/>
      <c r="E6" s="155"/>
      <c r="F6" s="155"/>
      <c r="G6" s="155"/>
      <c r="H6" s="155"/>
      <c r="I6" s="6"/>
      <c r="J6" s="6"/>
    </row>
    <row r="7" spans="1:16" s="7" customFormat="1" ht="28.5" customHeight="1">
      <c r="A7" s="5" t="s">
        <v>73</v>
      </c>
      <c r="B7" s="5"/>
      <c r="C7" s="5"/>
      <c r="D7" s="5"/>
      <c r="E7" s="155"/>
      <c r="F7" s="155"/>
      <c r="G7" s="155"/>
      <c r="H7" s="155"/>
      <c r="I7" s="6"/>
      <c r="J7" s="6"/>
    </row>
    <row r="8" spans="1:16" s="7" customFormat="1" ht="14.25">
      <c r="A8" s="5" t="s">
        <v>74</v>
      </c>
      <c r="B8" s="5"/>
      <c r="C8" s="5"/>
      <c r="D8" s="5"/>
      <c r="E8" s="6"/>
      <c r="F8" s="6"/>
      <c r="G8" s="6"/>
      <c r="H8" s="6"/>
      <c r="I8" s="82"/>
      <c r="J8" s="82"/>
    </row>
    <row r="9" spans="1:16" s="7" customFormat="1" ht="14.25">
      <c r="A9" s="5" t="s">
        <v>55</v>
      </c>
      <c r="B9" s="5"/>
      <c r="C9" s="5"/>
      <c r="D9" s="5"/>
      <c r="E9" s="82" t="s">
        <v>3</v>
      </c>
      <c r="F9" s="6"/>
      <c r="G9" s="6"/>
      <c r="H9" s="6"/>
      <c r="I9" s="6"/>
      <c r="J9" s="6"/>
    </row>
    <row r="10" spans="1:16" s="7" customFormat="1" ht="14.25">
      <c r="A10" s="5" t="s">
        <v>75</v>
      </c>
      <c r="B10" s="5"/>
      <c r="C10" s="5"/>
      <c r="D10" s="5"/>
      <c r="F10" s="82"/>
      <c r="G10" s="82"/>
      <c r="H10" s="82"/>
      <c r="I10" s="82"/>
      <c r="J10" s="82"/>
    </row>
    <row r="11" spans="1:16" s="7" customFormat="1" ht="14.25">
      <c r="A11" s="5" t="s">
        <v>76</v>
      </c>
      <c r="B11" s="5"/>
      <c r="C11" s="5"/>
      <c r="D11" s="5"/>
      <c r="E11" s="5" t="s">
        <v>4</v>
      </c>
      <c r="F11" s="5"/>
      <c r="G11" s="5" t="s">
        <v>56</v>
      </c>
      <c r="I11" s="5"/>
      <c r="J11" s="5"/>
    </row>
    <row r="12" spans="1:16" s="7" customFormat="1" ht="14.25">
      <c r="A12" s="5" t="s">
        <v>77</v>
      </c>
      <c r="B12" s="5"/>
      <c r="C12" s="5"/>
      <c r="D12" s="5"/>
      <c r="E12" s="5" t="s">
        <v>5</v>
      </c>
      <c r="F12" s="5"/>
      <c r="G12" s="5" t="s">
        <v>57</v>
      </c>
      <c r="I12" s="5"/>
      <c r="J12" s="5"/>
    </row>
    <row r="13" spans="1:16" s="7" customFormat="1" ht="14.25">
      <c r="A13" s="5" t="s">
        <v>78</v>
      </c>
      <c r="B13" s="5"/>
      <c r="C13" s="5"/>
      <c r="D13" s="5"/>
      <c r="E13" s="5" t="s">
        <v>58</v>
      </c>
      <c r="F13" s="5"/>
      <c r="G13" s="5" t="s">
        <v>59</v>
      </c>
      <c r="I13" s="5"/>
      <c r="J13" s="5"/>
    </row>
    <row r="14" spans="1:16" s="7" customFormat="1" ht="14.25">
      <c r="A14" s="5" t="s">
        <v>79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80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67"/>
      <c r="B16" s="67"/>
      <c r="C16" s="67"/>
      <c r="D16" s="67"/>
      <c r="E16" s="5"/>
      <c r="F16" s="5"/>
      <c r="G16" s="5"/>
      <c r="H16" s="5"/>
      <c r="I16" s="68"/>
      <c r="J16" s="68"/>
      <c r="K16" s="69"/>
      <c r="L16" s="69"/>
      <c r="M16" s="69"/>
      <c r="N16" s="69"/>
      <c r="O16" s="69"/>
      <c r="P16" s="69"/>
    </row>
    <row r="17" spans="1:16" ht="30.2" customHeight="1">
      <c r="A17" s="119" t="s">
        <v>81</v>
      </c>
      <c r="B17" s="119"/>
      <c r="C17" s="119"/>
      <c r="D17" s="119"/>
      <c r="E17" s="119"/>
      <c r="F17" s="119"/>
      <c r="G17" s="119"/>
      <c r="H17" s="119"/>
      <c r="I17" s="6"/>
      <c r="J17" s="6"/>
      <c r="K17" s="8"/>
      <c r="L17" s="8"/>
      <c r="M17" s="8"/>
      <c r="N17" s="8"/>
      <c r="O17" s="8"/>
      <c r="P17" s="8"/>
    </row>
    <row r="18" spans="1:16" ht="15.75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56" t="s">
        <v>6</v>
      </c>
      <c r="B19" s="156"/>
      <c r="C19" s="156"/>
      <c r="D19" s="156"/>
      <c r="E19" s="156"/>
      <c r="F19" s="156"/>
      <c r="G19" s="156"/>
      <c r="H19" s="156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85"/>
      <c r="B20" s="135"/>
      <c r="C20" s="135"/>
      <c r="D20" s="135"/>
      <c r="E20" s="135"/>
      <c r="F20" s="135"/>
      <c r="G20" s="85"/>
      <c r="H20" s="12" t="s">
        <v>7</v>
      </c>
      <c r="I20" s="25"/>
      <c r="K20" s="8"/>
      <c r="M20" s="8"/>
      <c r="N20" s="8"/>
      <c r="O20" s="14"/>
    </row>
    <row r="21" spans="1:16" s="7" customFormat="1" ht="15" customHeight="1">
      <c r="A21" s="136" t="s">
        <v>8</v>
      </c>
      <c r="B21" s="137"/>
      <c r="C21" s="142" t="s">
        <v>9</v>
      </c>
      <c r="D21" s="145" t="s">
        <v>52</v>
      </c>
      <c r="E21" s="146"/>
      <c r="F21" s="142" t="s">
        <v>10</v>
      </c>
      <c r="G21" s="128" t="s">
        <v>11</v>
      </c>
      <c r="H21" s="128" t="s">
        <v>12</v>
      </c>
      <c r="I21" s="15"/>
    </row>
    <row r="22" spans="1:16" s="7" customFormat="1" ht="15" customHeight="1">
      <c r="A22" s="138"/>
      <c r="B22" s="139"/>
      <c r="C22" s="143"/>
      <c r="D22" s="147"/>
      <c r="E22" s="148"/>
      <c r="F22" s="151"/>
      <c r="G22" s="129"/>
      <c r="H22" s="129"/>
      <c r="I22" s="15"/>
    </row>
    <row r="23" spans="1:16" s="7" customFormat="1" ht="89.45" customHeight="1">
      <c r="A23" s="140"/>
      <c r="B23" s="141"/>
      <c r="C23" s="144"/>
      <c r="D23" s="149"/>
      <c r="E23" s="150"/>
      <c r="F23" s="152"/>
      <c r="G23" s="129"/>
      <c r="H23" s="129"/>
      <c r="I23" s="157"/>
    </row>
    <row r="24" spans="1:16" s="71" customFormat="1" ht="14.25">
      <c r="A24" s="130">
        <v>1288025.28</v>
      </c>
      <c r="B24" s="131"/>
      <c r="C24" s="84">
        <v>1261851.96</v>
      </c>
      <c r="D24" s="130">
        <v>38096</v>
      </c>
      <c r="E24" s="131"/>
      <c r="F24" s="16">
        <f>C24-A24</f>
        <v>-26173.320000000065</v>
      </c>
      <c r="G24" s="74">
        <f>H61</f>
        <v>1302694.9247999999</v>
      </c>
      <c r="H24" s="17">
        <f>C24+D24-G24</f>
        <v>-2746.9647999999579</v>
      </c>
      <c r="I24" s="18"/>
      <c r="J24" s="70"/>
    </row>
    <row r="25" spans="1:16" s="71" customFormat="1" ht="40.15" customHeight="1">
      <c r="A25" s="132" t="s">
        <v>82</v>
      </c>
      <c r="B25" s="132"/>
      <c r="C25" s="132"/>
      <c r="D25" s="132"/>
      <c r="E25" s="132"/>
      <c r="F25" s="132"/>
      <c r="G25" s="132"/>
      <c r="H25" s="132"/>
      <c r="I25" s="18"/>
      <c r="J25" s="70"/>
    </row>
    <row r="26" spans="1:16" s="71" customFormat="1" ht="29.25" customHeight="1">
      <c r="A26" s="133" t="s">
        <v>83</v>
      </c>
      <c r="B26" s="133"/>
      <c r="C26" s="133"/>
      <c r="D26" s="133"/>
      <c r="E26" s="133"/>
      <c r="F26" s="133"/>
      <c r="G26" s="133"/>
      <c r="H26" s="133"/>
      <c r="I26" s="18"/>
      <c r="J26" s="70"/>
    </row>
    <row r="27" spans="1:16" ht="15">
      <c r="A27" s="19"/>
      <c r="B27" s="19"/>
      <c r="C27" s="19"/>
      <c r="D27" s="19"/>
      <c r="E27" s="19"/>
      <c r="F27" s="19"/>
      <c r="G27" s="19"/>
      <c r="H27" s="33"/>
      <c r="I27" s="19"/>
      <c r="J27" s="19"/>
      <c r="K27" s="8"/>
      <c r="L27" s="8"/>
      <c r="M27" s="8"/>
      <c r="N27" s="8"/>
      <c r="O27" s="8"/>
      <c r="P27" s="8"/>
    </row>
    <row r="28" spans="1:16" ht="14.25">
      <c r="A28" s="134" t="s">
        <v>84</v>
      </c>
      <c r="B28" s="134"/>
      <c r="C28" s="134"/>
      <c r="D28" s="134"/>
      <c r="E28" s="134"/>
      <c r="F28" s="134"/>
      <c r="G28" s="134"/>
      <c r="H28" s="134"/>
      <c r="I28" s="5"/>
      <c r="J28" s="5"/>
      <c r="K28" s="7"/>
      <c r="L28" s="7"/>
      <c r="M28" s="7"/>
      <c r="N28" s="7"/>
      <c r="O28" s="7"/>
      <c r="P28" s="7"/>
    </row>
    <row r="29" spans="1:16" ht="14.25">
      <c r="A29" s="5" t="s">
        <v>85</v>
      </c>
      <c r="B29" s="5"/>
      <c r="C29" s="5"/>
      <c r="D29" s="5"/>
      <c r="E29" s="5"/>
      <c r="F29" s="5"/>
      <c r="G29" s="22"/>
      <c r="H29" s="22"/>
      <c r="I29" s="5"/>
      <c r="J29" s="7"/>
      <c r="K29" s="7"/>
      <c r="L29" s="7"/>
      <c r="M29" s="7"/>
      <c r="N29" s="7"/>
      <c r="O29" s="7"/>
    </row>
    <row r="30" spans="1:16" ht="15" customHeight="1">
      <c r="A30" s="119" t="s">
        <v>13</v>
      </c>
      <c r="B30" s="119"/>
      <c r="C30" s="119"/>
      <c r="D30" s="119"/>
      <c r="E30" s="119"/>
      <c r="F30" s="119"/>
      <c r="G30" s="119"/>
      <c r="H30" s="119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8" s="13" customFormat="1" ht="15.75">
      <c r="A33" s="93" t="s">
        <v>15</v>
      </c>
      <c r="B33" s="93"/>
      <c r="C33" s="93"/>
      <c r="D33" s="93"/>
      <c r="E33" s="93"/>
      <c r="F33" s="93"/>
      <c r="G33" s="93"/>
      <c r="H33" s="93"/>
      <c r="I33" s="10"/>
      <c r="J33" s="10"/>
    </row>
    <row r="34" spans="1:18" s="13" customFormat="1">
      <c r="A34" s="24"/>
      <c r="B34" s="83"/>
      <c r="C34" s="124"/>
      <c r="D34" s="124"/>
      <c r="E34" s="125"/>
      <c r="F34" s="125"/>
      <c r="G34" s="83"/>
      <c r="H34" s="25" t="s">
        <v>16</v>
      </c>
      <c r="I34" s="25"/>
    </row>
    <row r="35" spans="1:18" s="13" customFormat="1" ht="15.75">
      <c r="A35" s="126" t="s">
        <v>17</v>
      </c>
      <c r="B35" s="127"/>
      <c r="C35" s="121" t="s">
        <v>18</v>
      </c>
      <c r="D35" s="123"/>
      <c r="E35" s="123"/>
      <c r="F35" s="123"/>
      <c r="G35" s="122"/>
      <c r="H35" s="26" t="s">
        <v>19</v>
      </c>
      <c r="L35" s="35"/>
      <c r="M35" s="35"/>
      <c r="N35" s="35"/>
      <c r="O35" s="35"/>
      <c r="P35" s="35"/>
      <c r="Q35" s="35"/>
      <c r="R35" s="35"/>
    </row>
    <row r="36" spans="1:18" s="13" customFormat="1" ht="15" hidden="1" customHeight="1">
      <c r="A36" s="118" t="s">
        <v>86</v>
      </c>
      <c r="B36" s="118"/>
      <c r="C36" s="27" t="s">
        <v>87</v>
      </c>
      <c r="D36" s="28"/>
      <c r="E36" s="28"/>
      <c r="F36" s="28"/>
      <c r="G36" s="28"/>
      <c r="H36" s="73"/>
      <c r="L36" s="35"/>
      <c r="M36" s="35"/>
      <c r="N36" s="35"/>
      <c r="O36" s="35"/>
      <c r="P36" s="35"/>
      <c r="Q36" s="35"/>
      <c r="R36" s="35"/>
    </row>
    <row r="37" spans="1:18" s="13" customFormat="1" ht="15" hidden="1" customHeight="1">
      <c r="A37" s="118"/>
      <c r="B37" s="118"/>
      <c r="C37" s="27" t="s">
        <v>88</v>
      </c>
      <c r="D37" s="28"/>
      <c r="E37" s="28"/>
      <c r="F37" s="28"/>
      <c r="G37" s="28"/>
      <c r="H37" s="73"/>
      <c r="L37" s="35"/>
      <c r="M37" s="35"/>
      <c r="N37" s="35"/>
      <c r="O37" s="35"/>
      <c r="P37" s="35"/>
      <c r="Q37" s="35"/>
      <c r="R37" s="35"/>
    </row>
    <row r="38" spans="1:18" s="13" customFormat="1" ht="15" hidden="1" customHeight="1">
      <c r="A38" s="118"/>
      <c r="B38" s="118"/>
      <c r="C38" s="27" t="s">
        <v>89</v>
      </c>
      <c r="D38" s="28"/>
      <c r="E38" s="28"/>
      <c r="F38" s="28"/>
      <c r="G38" s="28"/>
      <c r="H38" s="73"/>
      <c r="L38" s="35"/>
      <c r="M38" s="35"/>
      <c r="N38" s="35"/>
      <c r="O38" s="35"/>
      <c r="P38" s="35"/>
      <c r="Q38" s="35"/>
      <c r="R38" s="35"/>
    </row>
    <row r="39" spans="1:18" s="13" customFormat="1" ht="15" hidden="1" customHeight="1">
      <c r="A39" s="118"/>
      <c r="B39" s="118"/>
      <c r="C39" s="27" t="s">
        <v>90</v>
      </c>
      <c r="D39" s="28"/>
      <c r="E39" s="28"/>
      <c r="F39" s="28"/>
      <c r="G39" s="28"/>
      <c r="H39" s="73"/>
      <c r="L39" s="35"/>
      <c r="M39" s="35"/>
      <c r="N39" s="35"/>
      <c r="O39" s="35"/>
      <c r="P39" s="35"/>
      <c r="Q39" s="35"/>
      <c r="R39" s="35"/>
    </row>
    <row r="40" spans="1:18" s="13" customFormat="1" ht="15" hidden="1" customHeight="1">
      <c r="A40" s="118"/>
      <c r="B40" s="118"/>
      <c r="C40" s="27" t="s">
        <v>91</v>
      </c>
      <c r="D40" s="28"/>
      <c r="E40" s="28"/>
      <c r="F40" s="28"/>
      <c r="G40" s="28"/>
      <c r="H40" s="73"/>
      <c r="L40" s="35"/>
      <c r="M40" s="35"/>
      <c r="N40" s="35"/>
      <c r="O40" s="35"/>
      <c r="P40" s="35"/>
      <c r="Q40" s="35"/>
      <c r="R40" s="35"/>
    </row>
    <row r="41" spans="1:18" s="13" customFormat="1" ht="15" customHeight="1">
      <c r="A41" s="118"/>
      <c r="B41" s="118"/>
      <c r="C41" s="27" t="s">
        <v>92</v>
      </c>
      <c r="D41" s="28"/>
      <c r="E41" s="28"/>
      <c r="F41" s="28"/>
      <c r="G41" s="28"/>
      <c r="H41" s="73">
        <v>123262</v>
      </c>
      <c r="L41" s="35"/>
      <c r="M41" s="35"/>
      <c r="N41" s="35"/>
      <c r="O41" s="35"/>
      <c r="P41" s="35"/>
      <c r="Q41" s="35"/>
      <c r="R41" s="35"/>
    </row>
    <row r="42" spans="1:18" s="13" customFormat="1" ht="15" customHeight="1">
      <c r="A42" s="118"/>
      <c r="B42" s="118"/>
      <c r="C42" s="97" t="s">
        <v>93</v>
      </c>
      <c r="D42" s="98"/>
      <c r="E42" s="98"/>
      <c r="F42" s="98"/>
      <c r="G42" s="99"/>
      <c r="H42" s="73">
        <v>2147</v>
      </c>
      <c r="L42" s="35"/>
      <c r="M42" s="35"/>
      <c r="N42" s="35"/>
      <c r="O42" s="35"/>
      <c r="P42" s="35"/>
      <c r="Q42" s="35"/>
      <c r="R42" s="35"/>
    </row>
    <row r="43" spans="1:18" s="13" customFormat="1" ht="15" customHeight="1">
      <c r="A43" s="118"/>
      <c r="B43" s="118"/>
      <c r="C43" s="97" t="s">
        <v>94</v>
      </c>
      <c r="D43" s="98"/>
      <c r="E43" s="98"/>
      <c r="F43" s="98"/>
      <c r="G43" s="99"/>
      <c r="H43" s="73">
        <v>37200</v>
      </c>
      <c r="L43" s="35"/>
      <c r="M43" s="35"/>
      <c r="N43" s="35"/>
      <c r="O43" s="35"/>
      <c r="P43" s="35"/>
      <c r="Q43" s="35"/>
      <c r="R43" s="35"/>
    </row>
    <row r="44" spans="1:18" s="13" customFormat="1" ht="15" customHeight="1">
      <c r="A44" s="118"/>
      <c r="B44" s="118"/>
      <c r="C44" s="27"/>
      <c r="D44" s="28"/>
      <c r="E44" s="28"/>
      <c r="F44" s="28"/>
      <c r="G44" s="28"/>
      <c r="H44" s="158">
        <f>SUM(H36:H43)</f>
        <v>162609</v>
      </c>
      <c r="K44" s="86"/>
      <c r="L44" s="35"/>
      <c r="M44" s="35"/>
      <c r="N44" s="35"/>
      <c r="O44" s="35"/>
      <c r="P44" s="35"/>
      <c r="Q44" s="35"/>
      <c r="R44" s="35"/>
    </row>
    <row r="45" spans="1:18">
      <c r="A45" s="30"/>
      <c r="B45" s="30"/>
      <c r="C45" s="30"/>
      <c r="D45" s="30"/>
      <c r="E45" s="31"/>
      <c r="F45" s="31"/>
      <c r="G45" s="31"/>
      <c r="H45" s="31"/>
      <c r="I45" s="31"/>
      <c r="J45" s="31"/>
    </row>
    <row r="46" spans="1:18" ht="42.75" customHeight="1">
      <c r="A46" s="119" t="s">
        <v>95</v>
      </c>
      <c r="B46" s="119"/>
      <c r="C46" s="119"/>
      <c r="D46" s="119"/>
      <c r="E46" s="119"/>
      <c r="F46" s="119"/>
      <c r="G46" s="119"/>
      <c r="H46" s="119"/>
      <c r="I46" s="6"/>
      <c r="J46" s="6"/>
    </row>
    <row r="47" spans="1:18">
      <c r="A47" s="30"/>
      <c r="B47" s="30"/>
      <c r="C47" s="30"/>
      <c r="D47" s="30"/>
      <c r="E47" s="31"/>
      <c r="F47" s="31"/>
      <c r="G47" s="31"/>
      <c r="H47" s="31"/>
      <c r="I47" s="31"/>
      <c r="J47" s="31"/>
    </row>
    <row r="48" spans="1:18" ht="33" customHeight="1">
      <c r="A48" s="120" t="s">
        <v>60</v>
      </c>
      <c r="B48" s="120"/>
      <c r="C48" s="120"/>
      <c r="D48" s="120"/>
      <c r="E48" s="120"/>
      <c r="F48" s="120"/>
      <c r="G48" s="120"/>
      <c r="H48" s="120"/>
      <c r="I48" s="32"/>
      <c r="J48" s="32"/>
      <c r="K48" s="11"/>
      <c r="L48" s="11"/>
      <c r="M48" s="11"/>
      <c r="N48" s="11"/>
      <c r="O48" s="11"/>
      <c r="P48" s="11"/>
    </row>
    <row r="49" spans="1:18" ht="15">
      <c r="A49" s="33"/>
      <c r="B49" s="33"/>
      <c r="C49" s="33"/>
      <c r="D49" s="33"/>
      <c r="E49" s="33"/>
      <c r="F49" s="33"/>
      <c r="G49" s="33"/>
      <c r="H49" s="34" t="s">
        <v>20</v>
      </c>
      <c r="J49" s="33"/>
      <c r="M49" s="33"/>
      <c r="N49" s="33"/>
      <c r="O49" s="33"/>
      <c r="P49" s="33"/>
    </row>
    <row r="50" spans="1:18" ht="15.75">
      <c r="A50" s="121" t="s">
        <v>17</v>
      </c>
      <c r="B50" s="122"/>
      <c r="C50" s="121" t="s">
        <v>18</v>
      </c>
      <c r="D50" s="123"/>
      <c r="E50" s="123"/>
      <c r="F50" s="123"/>
      <c r="G50" s="122"/>
      <c r="H50" s="26" t="s">
        <v>19</v>
      </c>
      <c r="I50" s="33"/>
      <c r="J50" s="33"/>
      <c r="K50" s="33"/>
      <c r="L50" s="33"/>
    </row>
    <row r="51" spans="1:18" ht="15" hidden="1" customHeight="1">
      <c r="A51" s="107" t="s">
        <v>86</v>
      </c>
      <c r="B51" s="108"/>
      <c r="C51" s="113" t="s">
        <v>96</v>
      </c>
      <c r="D51" s="114"/>
      <c r="E51" s="114"/>
      <c r="F51" s="114"/>
      <c r="G51" s="115"/>
      <c r="H51" s="29"/>
      <c r="I51" s="33"/>
      <c r="J51" s="33"/>
      <c r="K51" s="33"/>
      <c r="L51" s="33"/>
    </row>
    <row r="52" spans="1:18" ht="15" hidden="1" customHeight="1">
      <c r="A52" s="109"/>
      <c r="B52" s="110"/>
      <c r="C52" s="113" t="s">
        <v>97</v>
      </c>
      <c r="D52" s="114"/>
      <c r="E52" s="114"/>
      <c r="F52" s="114"/>
      <c r="G52" s="115"/>
      <c r="H52" s="29"/>
      <c r="I52" s="33"/>
      <c r="J52" s="33"/>
      <c r="K52" s="33"/>
      <c r="L52" s="33"/>
    </row>
    <row r="53" spans="1:18" ht="15" customHeight="1">
      <c r="A53" s="109"/>
      <c r="B53" s="110"/>
      <c r="C53" s="113" t="s">
        <v>98</v>
      </c>
      <c r="D53" s="114"/>
      <c r="E53" s="114"/>
      <c r="F53" s="114"/>
      <c r="G53" s="115"/>
      <c r="H53" s="29">
        <v>9983</v>
      </c>
      <c r="I53" s="33"/>
      <c r="J53" s="33"/>
      <c r="K53" s="33"/>
      <c r="L53" s="33"/>
    </row>
    <row r="54" spans="1:18" ht="14.25">
      <c r="A54" s="111"/>
      <c r="B54" s="112"/>
      <c r="C54" s="97" t="s">
        <v>21</v>
      </c>
      <c r="D54" s="98"/>
      <c r="E54" s="98"/>
      <c r="F54" s="98"/>
      <c r="G54" s="99"/>
      <c r="H54" s="159">
        <f>1.3*5477.19</f>
        <v>7120.3469999999998</v>
      </c>
      <c r="I54" s="31"/>
      <c r="J54" s="31"/>
    </row>
    <row r="55" spans="1:18">
      <c r="A55" s="30"/>
      <c r="B55" s="30"/>
      <c r="C55" s="30"/>
      <c r="D55" s="30"/>
      <c r="E55" s="31"/>
      <c r="F55" s="31"/>
      <c r="G55" s="31"/>
      <c r="H55" s="31"/>
      <c r="I55" s="31"/>
      <c r="J55" s="31"/>
    </row>
    <row r="56" spans="1:18">
      <c r="A56" s="35" t="s">
        <v>99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8" ht="18" customHeight="1">
      <c r="A57" s="116" t="s">
        <v>50</v>
      </c>
      <c r="B57" s="116"/>
      <c r="C57" s="116"/>
      <c r="D57" s="116"/>
      <c r="E57" s="116"/>
      <c r="F57" s="116"/>
      <c r="G57" s="116"/>
      <c r="H57" s="116"/>
      <c r="I57" s="36"/>
      <c r="J57" s="36"/>
    </row>
    <row r="58" spans="1:18" ht="12.2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8" ht="15.75">
      <c r="A59" s="117" t="s">
        <v>22</v>
      </c>
      <c r="B59" s="117"/>
      <c r="C59" s="117"/>
      <c r="D59" s="117"/>
      <c r="E59" s="117"/>
      <c r="F59" s="117"/>
      <c r="G59" s="117"/>
      <c r="H59" s="117"/>
      <c r="I59" s="11"/>
      <c r="J59" s="11"/>
    </row>
    <row r="60" spans="1:18" ht="15.75">
      <c r="A60" s="81"/>
      <c r="B60" s="81"/>
      <c r="C60" s="81"/>
      <c r="D60" s="81"/>
      <c r="E60" s="81"/>
      <c r="F60" s="81"/>
      <c r="G60" s="81"/>
      <c r="H60" s="34" t="s">
        <v>23</v>
      </c>
      <c r="J60" s="81"/>
    </row>
    <row r="61" spans="1:18" ht="15.75">
      <c r="A61" s="100" t="s">
        <v>24</v>
      </c>
      <c r="B61" s="100"/>
      <c r="C61" s="100"/>
      <c r="D61" s="100"/>
      <c r="E61" s="100"/>
      <c r="F61" s="100"/>
      <c r="G61" s="101"/>
      <c r="H61" s="37">
        <f>SUM(H70:H78)+H63+H69</f>
        <v>1302694.9247999999</v>
      </c>
      <c r="I61" s="38"/>
      <c r="J61" s="38"/>
      <c r="M61" s="35"/>
      <c r="N61" s="35"/>
      <c r="O61" s="35"/>
      <c r="P61" s="35"/>
      <c r="Q61" s="35"/>
      <c r="R61" s="35"/>
    </row>
    <row r="62" spans="1:18" ht="15">
      <c r="A62" s="39" t="s">
        <v>25</v>
      </c>
      <c r="B62" s="102" t="s">
        <v>26</v>
      </c>
      <c r="C62" s="103"/>
      <c r="D62" s="103"/>
      <c r="E62" s="103"/>
      <c r="F62" s="103"/>
      <c r="G62" s="104"/>
      <c r="H62" s="40" t="s">
        <v>27</v>
      </c>
      <c r="I62" s="20"/>
      <c r="K62" s="35"/>
      <c r="M62" s="35"/>
      <c r="N62" s="35"/>
      <c r="O62" s="35"/>
      <c r="P62" s="35"/>
      <c r="Q62" s="35"/>
      <c r="R62" s="35"/>
    </row>
    <row r="63" spans="1:18" ht="15.75">
      <c r="A63" s="41" t="s">
        <v>28</v>
      </c>
      <c r="B63" s="27" t="s">
        <v>29</v>
      </c>
      <c r="C63" s="28"/>
      <c r="D63" s="28"/>
      <c r="E63" s="28"/>
      <c r="F63" s="28"/>
      <c r="G63" s="28"/>
      <c r="H63" s="160">
        <f>SUM(H64:H68)</f>
        <v>99453.444300000003</v>
      </c>
      <c r="I63" s="19"/>
      <c r="K63" s="42"/>
      <c r="M63" s="35"/>
      <c r="N63" s="35"/>
      <c r="O63" s="35"/>
      <c r="P63" s="35"/>
      <c r="Q63" s="35"/>
      <c r="R63" s="35"/>
    </row>
    <row r="64" spans="1:18" ht="15" hidden="1">
      <c r="A64" s="41"/>
      <c r="B64" s="27" t="s">
        <v>67</v>
      </c>
      <c r="C64" s="28"/>
      <c r="D64" s="28"/>
      <c r="E64" s="28"/>
      <c r="F64" s="28"/>
      <c r="G64" s="28"/>
      <c r="H64" s="159">
        <v>0</v>
      </c>
      <c r="I64" s="72">
        <f>SUM(H64:H66)</f>
        <v>65829</v>
      </c>
      <c r="K64" s="35"/>
      <c r="M64" s="35"/>
      <c r="N64" s="35"/>
      <c r="O64" s="35"/>
      <c r="P64" s="35"/>
      <c r="Q64" s="35"/>
      <c r="R64" s="35"/>
    </row>
    <row r="65" spans="1:23" ht="15" hidden="1">
      <c r="A65" s="41"/>
      <c r="B65" s="27" t="s">
        <v>68</v>
      </c>
      <c r="C65" s="28"/>
      <c r="D65" s="28"/>
      <c r="E65" s="28"/>
      <c r="F65" s="28"/>
      <c r="G65" s="28"/>
      <c r="H65" s="159">
        <v>0</v>
      </c>
      <c r="I65" s="19"/>
      <c r="K65" s="35"/>
      <c r="M65" s="35"/>
      <c r="N65" s="35"/>
      <c r="O65" s="35"/>
      <c r="P65" s="35"/>
      <c r="Q65" s="35"/>
      <c r="R65" s="35"/>
    </row>
    <row r="66" spans="1:23" ht="15">
      <c r="A66" s="41"/>
      <c r="B66" s="97" t="s">
        <v>69</v>
      </c>
      <c r="C66" s="98"/>
      <c r="D66" s="98"/>
      <c r="E66" s="98"/>
      <c r="F66" s="98"/>
      <c r="G66" s="99"/>
      <c r="H66" s="159">
        <v>65829</v>
      </c>
      <c r="I66" s="19"/>
      <c r="K66" s="35"/>
      <c r="M66" s="35"/>
      <c r="N66" s="35"/>
      <c r="O66" s="35"/>
      <c r="P66" s="35"/>
      <c r="Q66" s="35"/>
      <c r="R66" s="35"/>
    </row>
    <row r="67" spans="1:23" ht="15">
      <c r="A67" s="41"/>
      <c r="B67" s="79" t="s">
        <v>68</v>
      </c>
      <c r="C67" s="80"/>
      <c r="D67" s="80"/>
      <c r="E67" s="80"/>
      <c r="F67" s="80"/>
      <c r="G67" s="80"/>
      <c r="H67" s="159">
        <f>9983+1897</f>
        <v>11880</v>
      </c>
      <c r="I67" s="19"/>
      <c r="K67" s="35"/>
      <c r="M67" s="35"/>
      <c r="N67" s="35"/>
      <c r="O67" s="35"/>
      <c r="P67" s="35"/>
      <c r="Q67" s="35"/>
      <c r="R67" s="35"/>
    </row>
    <row r="68" spans="1:23" ht="47.25" customHeight="1">
      <c r="A68" s="41"/>
      <c r="B68" s="105" t="s">
        <v>70</v>
      </c>
      <c r="C68" s="106"/>
      <c r="D68" s="106"/>
      <c r="E68" s="106"/>
      <c r="F68" s="106"/>
      <c r="G68" s="106"/>
      <c r="H68" s="159">
        <f>3.97*5477.19</f>
        <v>21744.444299999999</v>
      </c>
      <c r="I68" s="19"/>
      <c r="K68" s="35"/>
      <c r="M68" s="35"/>
      <c r="N68" s="35"/>
      <c r="O68" s="35"/>
      <c r="P68" s="35"/>
      <c r="Q68" s="35"/>
      <c r="R68" s="35"/>
    </row>
    <row r="69" spans="1:23" ht="30.6" customHeight="1">
      <c r="A69" s="41" t="s">
        <v>30</v>
      </c>
      <c r="B69" s="161" t="s">
        <v>53</v>
      </c>
      <c r="C69" s="162"/>
      <c r="D69" s="162"/>
      <c r="E69" s="162"/>
      <c r="F69" s="162"/>
      <c r="G69" s="163"/>
      <c r="H69" s="159">
        <f>7120+37200</f>
        <v>44320</v>
      </c>
      <c r="I69" s="19"/>
      <c r="K69" s="35"/>
      <c r="M69" s="35"/>
      <c r="N69" s="35"/>
      <c r="O69" s="35"/>
      <c r="P69" s="35"/>
      <c r="Q69" s="35"/>
      <c r="R69" s="35"/>
    </row>
    <row r="70" spans="1:23" ht="14.25">
      <c r="A70" s="41" t="s">
        <v>31</v>
      </c>
      <c r="B70" s="27" t="s">
        <v>32</v>
      </c>
      <c r="C70" s="28"/>
      <c r="D70" s="28"/>
      <c r="E70" s="28"/>
      <c r="F70" s="28"/>
      <c r="G70" s="28"/>
      <c r="H70" s="159">
        <f>9.7*5477.19</f>
        <v>53128.742999999995</v>
      </c>
      <c r="I70" s="43"/>
      <c r="J70" s="43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</row>
    <row r="71" spans="1:23" ht="14.25">
      <c r="A71" s="41" t="s">
        <v>33</v>
      </c>
      <c r="B71" s="27" t="s">
        <v>34</v>
      </c>
      <c r="C71" s="28"/>
      <c r="D71" s="28"/>
      <c r="E71" s="28"/>
      <c r="F71" s="28"/>
      <c r="G71" s="28"/>
      <c r="H71" s="159">
        <f>1.52*5477.19</f>
        <v>8325.3287999999993</v>
      </c>
      <c r="I71" s="43"/>
      <c r="J71" s="43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</row>
    <row r="72" spans="1:23" ht="15">
      <c r="A72" s="41" t="s">
        <v>61</v>
      </c>
      <c r="B72" s="44" t="s">
        <v>35</v>
      </c>
      <c r="C72" s="28"/>
      <c r="D72" s="28"/>
      <c r="E72" s="28"/>
      <c r="F72" s="28"/>
      <c r="G72" s="28"/>
      <c r="H72" s="159">
        <f>7.93*5477.19</f>
        <v>43434.116699999999</v>
      </c>
      <c r="I72" s="19"/>
      <c r="L72" s="96"/>
      <c r="M72" s="96"/>
      <c r="N72" s="96"/>
      <c r="O72" s="96"/>
      <c r="P72" s="96"/>
      <c r="Q72" s="96"/>
      <c r="R72" s="96"/>
    </row>
    <row r="73" spans="1:23" ht="15">
      <c r="A73" s="41" t="s">
        <v>36</v>
      </c>
      <c r="B73" s="27" t="s">
        <v>62</v>
      </c>
      <c r="C73" s="28"/>
      <c r="D73" s="28"/>
      <c r="E73" s="28"/>
      <c r="F73" s="28"/>
      <c r="G73" s="28"/>
      <c r="H73" s="159">
        <v>215910.8</v>
      </c>
      <c r="I73" s="19"/>
      <c r="L73" s="96"/>
      <c r="M73" s="96"/>
      <c r="N73" s="96"/>
      <c r="O73" s="96"/>
      <c r="P73" s="96"/>
      <c r="Q73" s="96"/>
      <c r="R73" s="96"/>
    </row>
    <row r="74" spans="1:23" ht="15">
      <c r="A74" s="41" t="s">
        <v>37</v>
      </c>
      <c r="B74" s="27" t="s">
        <v>63</v>
      </c>
      <c r="C74" s="28"/>
      <c r="D74" s="28"/>
      <c r="E74" s="28"/>
      <c r="F74" s="28"/>
      <c r="G74" s="28"/>
      <c r="H74" s="159">
        <f>4100*3+1533.6</f>
        <v>13833.6</v>
      </c>
      <c r="I74" s="19"/>
      <c r="L74" s="96"/>
      <c r="M74" s="96"/>
      <c r="N74" s="96"/>
      <c r="O74" s="96"/>
      <c r="P74" s="96"/>
      <c r="Q74" s="96"/>
      <c r="R74" s="96"/>
    </row>
    <row r="75" spans="1:23" ht="15">
      <c r="A75" s="41">
        <v>9</v>
      </c>
      <c r="B75" s="27" t="s">
        <v>38</v>
      </c>
      <c r="C75" s="28"/>
      <c r="D75" s="28"/>
      <c r="E75" s="28"/>
      <c r="F75" s="28"/>
      <c r="G75" s="28"/>
      <c r="H75" s="159">
        <f>94.41*5477.19</f>
        <v>517101.50789999997</v>
      </c>
      <c r="I75" s="19"/>
      <c r="L75" s="96"/>
      <c r="M75" s="96"/>
      <c r="N75" s="96"/>
      <c r="O75" s="96"/>
      <c r="P75" s="96"/>
      <c r="Q75" s="96"/>
      <c r="R75" s="96"/>
    </row>
    <row r="76" spans="1:23" ht="15">
      <c r="A76" s="41">
        <v>10</v>
      </c>
      <c r="B76" s="27" t="s">
        <v>39</v>
      </c>
      <c r="C76" s="28"/>
      <c r="D76" s="28"/>
      <c r="E76" s="28"/>
      <c r="F76" s="28"/>
      <c r="G76" s="28"/>
      <c r="H76" s="159">
        <f>43.11*5477.19</f>
        <v>236121.66089999999</v>
      </c>
      <c r="I76" s="19"/>
      <c r="L76" s="96"/>
      <c r="M76" s="96"/>
      <c r="N76" s="96"/>
      <c r="O76" s="96"/>
      <c r="P76" s="96"/>
      <c r="Q76" s="96"/>
      <c r="R76" s="96"/>
    </row>
    <row r="77" spans="1:23" ht="15">
      <c r="A77" s="41">
        <v>12</v>
      </c>
      <c r="B77" s="97" t="s">
        <v>40</v>
      </c>
      <c r="C77" s="98"/>
      <c r="D77" s="98"/>
      <c r="E77" s="98"/>
      <c r="F77" s="98"/>
      <c r="G77" s="99"/>
      <c r="H77" s="159">
        <f>5.92*5477.19</f>
        <v>32424.964799999998</v>
      </c>
      <c r="I77" s="19"/>
    </row>
    <row r="78" spans="1:23" ht="14.25">
      <c r="A78" s="41">
        <v>13</v>
      </c>
      <c r="B78" s="27" t="s">
        <v>51</v>
      </c>
      <c r="C78" s="28"/>
      <c r="D78" s="28"/>
      <c r="E78" s="28"/>
      <c r="F78" s="28"/>
      <c r="G78" s="28"/>
      <c r="H78" s="29">
        <f>A24*0.03</f>
        <v>38640.758399999999</v>
      </c>
      <c r="I78" s="43"/>
      <c r="J78" s="43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</row>
    <row r="79" spans="1:23" s="13" customFormat="1" ht="26.45" customHeight="1">
      <c r="A79" s="164" t="s">
        <v>100</v>
      </c>
      <c r="B79" s="164"/>
      <c r="C79" s="164"/>
      <c r="D79" s="164"/>
      <c r="E79" s="164"/>
      <c r="F79" s="164"/>
      <c r="G79" s="164"/>
      <c r="H79" s="164"/>
      <c r="I79" s="45"/>
      <c r="J79" s="45"/>
      <c r="K79" s="46"/>
    </row>
    <row r="80" spans="1:23" s="13" customFormat="1">
      <c r="A80" s="47"/>
      <c r="B80" s="92"/>
      <c r="C80" s="92"/>
      <c r="D80" s="92"/>
      <c r="E80" s="92"/>
      <c r="F80" s="92"/>
      <c r="G80" s="92"/>
      <c r="H80" s="92"/>
      <c r="I80" s="48"/>
      <c r="J80" s="48"/>
    </row>
    <row r="81" spans="1:15" s="13" customFormat="1" ht="15.75">
      <c r="A81" s="93" t="s">
        <v>41</v>
      </c>
      <c r="B81" s="93"/>
      <c r="C81" s="93"/>
      <c r="D81" s="93"/>
      <c r="E81" s="93"/>
      <c r="F81" s="93"/>
      <c r="G81" s="93"/>
      <c r="I81" s="47"/>
    </row>
    <row r="82" spans="1:15" s="13" customFormat="1" ht="15.75">
      <c r="A82" s="20"/>
      <c r="B82" s="20"/>
      <c r="C82" s="20"/>
      <c r="D82" s="20"/>
      <c r="E82" s="10"/>
      <c r="F82" s="46"/>
      <c r="G82" s="49" t="s">
        <v>42</v>
      </c>
      <c r="H82" s="48"/>
      <c r="I82" s="48"/>
    </row>
    <row r="83" spans="1:15" s="52" customFormat="1" ht="57.2" customHeight="1">
      <c r="A83" s="50" t="s">
        <v>64</v>
      </c>
      <c r="B83" s="50" t="s">
        <v>101</v>
      </c>
      <c r="C83" s="51" t="s">
        <v>65</v>
      </c>
      <c r="D83" s="75" t="s">
        <v>66</v>
      </c>
      <c r="E83" s="165" t="s">
        <v>102</v>
      </c>
      <c r="F83" s="75" t="s">
        <v>103</v>
      </c>
      <c r="G83" s="166" t="s">
        <v>104</v>
      </c>
      <c r="J83" s="21"/>
    </row>
    <row r="84" spans="1:15" s="52" customFormat="1" ht="15">
      <c r="A84" s="53">
        <v>6516</v>
      </c>
      <c r="B84" s="76">
        <v>6480</v>
      </c>
      <c r="C84" s="53">
        <v>6000</v>
      </c>
      <c r="D84" s="77">
        <v>6000</v>
      </c>
      <c r="E84" s="77">
        <f>300*12</f>
        <v>3600</v>
      </c>
      <c r="F84" s="77">
        <f>3000+6500</f>
        <v>9500</v>
      </c>
      <c r="G84" s="54">
        <f>SUM(A84:F84)</f>
        <v>38096</v>
      </c>
      <c r="H84" s="21"/>
      <c r="I84" s="21"/>
      <c r="J84" s="21"/>
    </row>
    <row r="85" spans="1:15" s="13" customFormat="1" ht="15">
      <c r="A85" s="55"/>
      <c r="B85" s="55"/>
      <c r="C85" s="56"/>
      <c r="D85" s="56"/>
      <c r="E85" s="56"/>
      <c r="F85" s="56"/>
      <c r="G85" s="46"/>
      <c r="H85" s="48"/>
      <c r="I85" s="48"/>
      <c r="J85" s="48"/>
    </row>
    <row r="86" spans="1:15" s="13" customFormat="1" ht="91.5" customHeight="1">
      <c r="A86" s="94" t="s">
        <v>43</v>
      </c>
      <c r="B86" s="94"/>
      <c r="C86" s="94"/>
      <c r="D86" s="94"/>
      <c r="E86" s="94"/>
      <c r="F86" s="94"/>
      <c r="G86" s="94"/>
      <c r="H86" s="94"/>
      <c r="I86" s="57"/>
      <c r="J86" s="57"/>
      <c r="K86" s="57"/>
      <c r="L86" s="57"/>
    </row>
    <row r="87" spans="1:15" ht="62.45" customHeight="1">
      <c r="A87" s="95" t="s">
        <v>44</v>
      </c>
      <c r="B87" s="95"/>
      <c r="C87" s="95"/>
      <c r="D87" s="95"/>
      <c r="E87" s="95"/>
      <c r="F87" s="95"/>
      <c r="G87" s="95"/>
      <c r="H87" s="95"/>
      <c r="I87" s="58"/>
      <c r="J87" s="58"/>
      <c r="K87" s="58"/>
      <c r="L87" s="58"/>
      <c r="M87" s="58"/>
      <c r="N87" s="58"/>
      <c r="O87" s="58"/>
    </row>
    <row r="88" spans="1:1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</row>
    <row r="89" spans="1:15" ht="15">
      <c r="A89" s="87" t="s">
        <v>45</v>
      </c>
      <c r="B89" s="87"/>
      <c r="C89" s="87"/>
      <c r="D89" s="87"/>
      <c r="E89" s="87"/>
      <c r="F89" s="87"/>
      <c r="G89" s="87"/>
      <c r="H89" s="87"/>
      <c r="I89" s="60"/>
      <c r="J89" s="61"/>
      <c r="K89" s="61"/>
      <c r="L89" s="61"/>
      <c r="M89" s="61"/>
      <c r="N89" s="61"/>
      <c r="O89" s="61"/>
    </row>
    <row r="90" spans="1:15" ht="15">
      <c r="A90" s="87" t="s">
        <v>46</v>
      </c>
      <c r="B90" s="87"/>
      <c r="C90" s="87"/>
      <c r="D90" s="87"/>
      <c r="E90" s="87"/>
      <c r="F90" s="87"/>
      <c r="G90" s="87"/>
      <c r="H90" s="87"/>
      <c r="I90" s="60"/>
      <c r="J90" s="61"/>
      <c r="K90" s="61"/>
      <c r="L90" s="61"/>
      <c r="M90" s="61"/>
      <c r="N90" s="61"/>
      <c r="O90" s="61"/>
    </row>
    <row r="91" spans="1:15" ht="14.25">
      <c r="A91" s="88" t="s">
        <v>47</v>
      </c>
      <c r="B91" s="88"/>
      <c r="C91" s="88"/>
      <c r="D91" s="88"/>
      <c r="E91" s="88"/>
      <c r="F91" s="88"/>
      <c r="G91" s="88"/>
      <c r="H91" s="88"/>
      <c r="I91" s="62"/>
      <c r="J91" s="62"/>
      <c r="K91" s="62"/>
      <c r="L91" s="62"/>
      <c r="M91" s="62"/>
      <c r="N91" s="62"/>
      <c r="O91" s="62"/>
    </row>
    <row r="92" spans="1:15" ht="15">
      <c r="A92" s="89" t="s">
        <v>48</v>
      </c>
      <c r="B92" s="89"/>
      <c r="C92" s="89"/>
      <c r="D92" s="89"/>
      <c r="E92" s="89"/>
      <c r="F92" s="89"/>
      <c r="G92" s="89"/>
      <c r="H92" s="89"/>
      <c r="I92" s="63"/>
      <c r="J92" s="64"/>
      <c r="K92" s="64"/>
      <c r="L92" s="64"/>
      <c r="M92" s="64"/>
      <c r="N92" s="64"/>
      <c r="O92" s="64"/>
    </row>
    <row r="93" spans="1:15" ht="15">
      <c r="A93" s="90" t="s">
        <v>49</v>
      </c>
      <c r="B93" s="90"/>
      <c r="C93" s="90"/>
      <c r="D93" s="90"/>
      <c r="E93" s="90"/>
      <c r="F93" s="90"/>
      <c r="G93" s="90"/>
      <c r="H93" s="90"/>
      <c r="I93" s="65"/>
      <c r="J93" s="66"/>
      <c r="K93" s="66"/>
      <c r="L93" s="66"/>
      <c r="M93" s="66"/>
      <c r="N93" s="66"/>
      <c r="O93" s="66"/>
    </row>
  </sheetData>
  <mergeCells count="61">
    <mergeCell ref="A87:H87"/>
    <mergeCell ref="A89:H89"/>
    <mergeCell ref="A90:H90"/>
    <mergeCell ref="A91:H91"/>
    <mergeCell ref="A92:H92"/>
    <mergeCell ref="A93:H93"/>
    <mergeCell ref="B77:G77"/>
    <mergeCell ref="L78:W78"/>
    <mergeCell ref="A79:H79"/>
    <mergeCell ref="B80:H80"/>
    <mergeCell ref="A81:G81"/>
    <mergeCell ref="A86:H86"/>
    <mergeCell ref="K70:V70"/>
    <mergeCell ref="L72:R72"/>
    <mergeCell ref="L73:R73"/>
    <mergeCell ref="L74:R74"/>
    <mergeCell ref="L75:R75"/>
    <mergeCell ref="L76:R76"/>
    <mergeCell ref="A59:H59"/>
    <mergeCell ref="A61:G61"/>
    <mergeCell ref="B62:G62"/>
    <mergeCell ref="B66:G66"/>
    <mergeCell ref="B68:G68"/>
    <mergeCell ref="B69:G69"/>
    <mergeCell ref="A51:B54"/>
    <mergeCell ref="C51:G51"/>
    <mergeCell ref="C52:G52"/>
    <mergeCell ref="C53:G53"/>
    <mergeCell ref="C54:G54"/>
    <mergeCell ref="A57:H57"/>
    <mergeCell ref="A36:B44"/>
    <mergeCell ref="C42:G42"/>
    <mergeCell ref="C43:G43"/>
    <mergeCell ref="A46:H46"/>
    <mergeCell ref="A48:H48"/>
    <mergeCell ref="A50:B50"/>
    <mergeCell ref="C50:G50"/>
    <mergeCell ref="A30:H30"/>
    <mergeCell ref="A33:H33"/>
    <mergeCell ref="C34:D34"/>
    <mergeCell ref="E34:F34"/>
    <mergeCell ref="A35:B35"/>
    <mergeCell ref="C35:G35"/>
    <mergeCell ref="H21:H23"/>
    <mergeCell ref="A24:B24"/>
    <mergeCell ref="D24:E24"/>
    <mergeCell ref="A25:H25"/>
    <mergeCell ref="A26:H26"/>
    <mergeCell ref="A28:H28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91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2"/>
  <headerFooter alignWithMargins="0"/>
  <rowBreaks count="1" manualBreakCount="1">
    <brk id="58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Мира 16</vt:lpstr>
      <vt:lpstr>'Мира 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2024-03-29T08:22:08Z</dcterms:modified>
</cp:coreProperties>
</file>