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95" activeTab="0"/>
  </bookViews>
  <sheets>
    <sheet name="БГ" sheetId="1" r:id="rId1"/>
    <sheet name="Лист1" sheetId="2" r:id="rId2"/>
  </sheets>
  <definedNames/>
  <calcPr fullCalcOnLoad="1"/>
</workbook>
</file>

<file path=xl/comments1.xml><?xml version="1.0" encoding="utf-8"?>
<comments xmlns="http://schemas.openxmlformats.org/spreadsheetml/2006/main">
  <authors>
    <author>1379</author>
  </authors>
  <commentList>
    <comment ref="L5" authorId="0">
      <text>
        <r>
          <rPr>
            <b/>
            <sz val="9"/>
            <rFont val="Tahoma"/>
            <family val="2"/>
          </rPr>
          <t>с 01 октября начисление следовательно сбор в ноябре!</t>
        </r>
      </text>
    </comment>
    <comment ref="L9" authorId="0">
      <text>
        <r>
          <rPr>
            <b/>
            <sz val="9"/>
            <rFont val="Tahoma"/>
            <family val="2"/>
          </rPr>
          <t xml:space="preserve">оплачено*2,8%
</t>
        </r>
        <r>
          <rPr>
            <sz val="9"/>
            <rFont val="Tahoma"/>
            <family val="2"/>
          </rPr>
          <t xml:space="preserve">
</t>
        </r>
      </text>
    </comment>
    <comment ref="P4" authorId="0">
      <text>
        <r>
          <rPr>
            <b/>
            <sz val="9"/>
            <rFont val="Tahoma"/>
            <family val="2"/>
          </rPr>
          <t xml:space="preserve">из отчета годового колонка 19
</t>
        </r>
        <r>
          <rPr>
            <sz val="9"/>
            <rFont val="Tahoma"/>
            <family val="2"/>
          </rPr>
          <t xml:space="preserve">
</t>
        </r>
      </text>
    </comment>
    <comment ref="Q4" authorId="0">
      <text>
        <r>
          <rPr>
            <b/>
            <sz val="9"/>
            <rFont val="Tahoma"/>
            <family val="2"/>
          </rPr>
          <t>сумма год не меняется, посчитана в отчете по БГ годовом</t>
        </r>
        <r>
          <rPr>
            <sz val="9"/>
            <rFont val="Tahoma"/>
            <family val="2"/>
          </rPr>
          <t xml:space="preserve">
</t>
        </r>
      </text>
    </comment>
    <comment ref="R4" authorId="0">
      <text>
        <r>
          <rPr>
            <b/>
            <sz val="9"/>
            <rFont val="Tahoma"/>
            <family val="2"/>
          </rPr>
          <t>ежемесячно присылает еиркц задол. менее 3-х лет</t>
        </r>
        <r>
          <rPr>
            <sz val="9"/>
            <rFont val="Tahoma"/>
            <family val="2"/>
          </rPr>
          <t xml:space="preserve">
</t>
        </r>
      </text>
    </comment>
    <comment ref="S4" authorId="0">
      <text>
        <r>
          <rPr>
            <b/>
            <sz val="9"/>
            <rFont val="Tahoma"/>
            <family val="2"/>
          </rPr>
          <t xml:space="preserve">считает сам
</t>
        </r>
        <r>
          <rPr>
            <sz val="9"/>
            <rFont val="Tahoma"/>
            <family val="2"/>
          </rPr>
          <t xml:space="preserve">
</t>
        </r>
      </text>
    </comment>
    <comment ref="G27" authorId="0">
      <text>
        <r>
          <rPr>
            <b/>
            <sz val="9"/>
            <rFont val="Tahoma"/>
            <family val="2"/>
          </rPr>
          <t xml:space="preserve">ошибочно начислили в 2021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<sst xmlns="http://schemas.openxmlformats.org/spreadsheetml/2006/main" count="51" uniqueCount="51">
  <si>
    <t>№ п/п</t>
  </si>
  <si>
    <t>Адрес дома</t>
  </si>
  <si>
    <t xml:space="preserve">Всего        </t>
  </si>
  <si>
    <t xml:space="preserve">Мира, 5  </t>
  </si>
  <si>
    <t xml:space="preserve">Мира, 9 </t>
  </si>
  <si>
    <t>Мира, 16</t>
  </si>
  <si>
    <t xml:space="preserve">Мира, 17 </t>
  </si>
  <si>
    <t xml:space="preserve">Мира,21 </t>
  </si>
  <si>
    <t>Итого:</t>
  </si>
  <si>
    <r>
      <t>Мира, 1</t>
    </r>
    <r>
      <rPr>
        <sz val="10"/>
        <rFont val="Times New Roman"/>
        <family val="1"/>
      </rPr>
      <t xml:space="preserve"> </t>
    </r>
  </si>
  <si>
    <r>
      <t>Мира, 2</t>
    </r>
    <r>
      <rPr>
        <sz val="10"/>
        <rFont val="Times New Roman"/>
        <family val="1"/>
      </rPr>
      <t xml:space="preserve"> </t>
    </r>
  </si>
  <si>
    <r>
      <t>Мира, 6</t>
    </r>
    <r>
      <rPr>
        <sz val="10"/>
        <rFont val="Times New Roman"/>
        <family val="1"/>
      </rPr>
      <t xml:space="preserve">  </t>
    </r>
  </si>
  <si>
    <t>Сод-ие вахты</t>
  </si>
  <si>
    <t>Эл. оборуд.</t>
  </si>
  <si>
    <t>Сантехн.  оборуд.</t>
  </si>
  <si>
    <t>Общестр. работы</t>
  </si>
  <si>
    <t>Рем. подъезда</t>
  </si>
  <si>
    <t xml:space="preserve"> Кровля</t>
  </si>
  <si>
    <t>Швы</t>
  </si>
  <si>
    <t>по ООО "Благоустроенный город"</t>
  </si>
  <si>
    <r>
      <t>Энер., 25</t>
    </r>
    <r>
      <rPr>
        <sz val="10"/>
        <rFont val="Times New Roman"/>
        <family val="1"/>
      </rPr>
      <t xml:space="preserve">  </t>
    </r>
  </si>
  <si>
    <t xml:space="preserve">Энерг., 27  </t>
  </si>
  <si>
    <t xml:space="preserve">Энерг., 29 </t>
  </si>
  <si>
    <r>
      <t>Стр., 3</t>
    </r>
    <r>
      <rPr>
        <sz val="10"/>
        <rFont val="Times New Roman"/>
        <family val="1"/>
      </rPr>
      <t xml:space="preserve"> </t>
    </r>
  </si>
  <si>
    <t xml:space="preserve">Стр., 11 </t>
  </si>
  <si>
    <r>
      <t>Энерг., 31</t>
    </r>
    <r>
      <rPr>
        <sz val="10"/>
        <rFont val="Times New Roman"/>
        <family val="1"/>
      </rPr>
      <t xml:space="preserve"> </t>
    </r>
  </si>
  <si>
    <t xml:space="preserve">Энерг., 33 </t>
  </si>
  <si>
    <t xml:space="preserve">Энерг., 35 </t>
  </si>
  <si>
    <t xml:space="preserve">Энерг., 39  </t>
  </si>
  <si>
    <t>Энерг., 41</t>
  </si>
  <si>
    <t xml:space="preserve">Энерг., 45 </t>
  </si>
  <si>
    <r>
      <t>Энерг., 51</t>
    </r>
  </si>
  <si>
    <t xml:space="preserve">Энерг., 53 </t>
  </si>
  <si>
    <r>
      <t>Сад., 3</t>
    </r>
    <r>
      <rPr>
        <i/>
        <sz val="10"/>
        <color indexed="8"/>
        <rFont val="Times New Roman"/>
        <family val="1"/>
      </rPr>
      <t xml:space="preserve">  </t>
    </r>
  </si>
  <si>
    <t xml:space="preserve">Сад., 5  </t>
  </si>
  <si>
    <t xml:space="preserve">Сад., 7 </t>
  </si>
  <si>
    <r>
      <t>Сад., 7А</t>
    </r>
    <r>
      <rPr>
        <sz val="10"/>
        <rFont val="Times New Roman"/>
        <family val="1"/>
      </rPr>
      <t xml:space="preserve">  </t>
    </r>
  </si>
  <si>
    <t xml:space="preserve">Сад.,  9 </t>
  </si>
  <si>
    <t>Сад., 9А</t>
  </si>
  <si>
    <t xml:space="preserve">Сад., 17 </t>
  </si>
  <si>
    <t>2,8% ЕИРКЦ за кап.р-нт</t>
  </si>
  <si>
    <t xml:space="preserve">Монтаж  дверей, окон </t>
  </si>
  <si>
    <t>Ремонт сист. дымоуд. И пожар., доводч., уст.домоф.</t>
  </si>
  <si>
    <t>Остаток, перерасход (-) ср-тв по тек.р-ту за предыдущие периоды</t>
  </si>
  <si>
    <t xml:space="preserve">Всего начислено средств с янв 2022г., руб. </t>
  </si>
  <si>
    <t>Ср-ва за 1 мес. (ТР+ доп. Получ. Доходы) 2022г., руб.</t>
  </si>
  <si>
    <t>Остаток ср-тв на 01.01.22г. за минусом задолж.(без остатка 2020г.)</t>
  </si>
  <si>
    <t>январь-декабрь</t>
  </si>
  <si>
    <t>Остаток средств на 01.01.23г. за минусом задолженности</t>
  </si>
  <si>
    <t>Задолженность населения по тек. ремонту на 16.01.23г.</t>
  </si>
  <si>
    <t>О Т Ч Е Т  по текущему ремонту жилого фонда по видам работ за январь-декабрь 2022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</si>
</sst>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3">
    <font>
      <sz val="10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i/>
      <sz val="8"/>
      <name val="Times New Roman"/>
      <family val="1"/>
    </font>
    <font>
      <b/>
      <sz val="8"/>
      <color indexed="8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horizontal="center" vertical="top" wrapText="1"/>
    </xf>
    <xf numFmtId="1" fontId="9" fillId="35" borderId="10" xfId="0" applyNumberFormat="1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justify" vertical="top" wrapText="1"/>
    </xf>
    <xf numFmtId="0" fontId="11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0" fillId="33" borderId="10" xfId="0" applyFont="1" applyFill="1" applyBorder="1" applyAlignment="1">
      <alignment vertical="top" wrapText="1"/>
    </xf>
    <xf numFmtId="0" fontId="9" fillId="35" borderId="10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1" fontId="9" fillId="36" borderId="10" xfId="0" applyNumberFormat="1" applyFont="1" applyFill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0" fontId="13" fillId="34" borderId="1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" fontId="15" fillId="33" borderId="10" xfId="0" applyNumberFormat="1" applyFont="1" applyFill="1" applyBorder="1" applyAlignment="1">
      <alignment horizontal="center" vertical="top" wrapText="1"/>
    </xf>
    <xf numFmtId="1" fontId="15" fillId="0" borderId="10" xfId="0" applyNumberFormat="1" applyFont="1" applyFill="1" applyBorder="1" applyAlignment="1">
      <alignment horizontal="center" vertical="top" wrapText="1"/>
    </xf>
    <xf numFmtId="1" fontId="11" fillId="33" borderId="10" xfId="0" applyNumberFormat="1" applyFont="1" applyFill="1" applyBorder="1" applyAlignment="1">
      <alignment horizontal="center"/>
    </xf>
    <xf numFmtId="1" fontId="11" fillId="36" borderId="10" xfId="0" applyNumberFormat="1" applyFont="1" applyFill="1" applyBorder="1" applyAlignment="1">
      <alignment horizontal="center"/>
    </xf>
    <xf numFmtId="1" fontId="11" fillId="37" borderId="10" xfId="0" applyNumberFormat="1" applyFont="1" applyFill="1" applyBorder="1" applyAlignment="1">
      <alignment horizontal="center"/>
    </xf>
    <xf numFmtId="0" fontId="11" fillId="37" borderId="10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right" vertical="top" wrapText="1"/>
    </xf>
    <xf numFmtId="0" fontId="11" fillId="0" borderId="12" xfId="0" applyFont="1" applyFill="1" applyBorder="1" applyAlignment="1">
      <alignment horizontal="right" vertical="top" wrapText="1"/>
    </xf>
    <xf numFmtId="0" fontId="0" fillId="37" borderId="0" xfId="0" applyFont="1" applyFill="1" applyAlignment="1">
      <alignment/>
    </xf>
    <xf numFmtId="0" fontId="7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vertical="center" wrapText="1"/>
    </xf>
    <xf numFmtId="0" fontId="2" fillId="38" borderId="15" xfId="0" applyFont="1" applyFill="1" applyBorder="1" applyAlignment="1">
      <alignment horizontal="center" vertical="center" wrapText="1"/>
    </xf>
    <xf numFmtId="0" fontId="8" fillId="38" borderId="14" xfId="0" applyFont="1" applyFill="1" applyBorder="1" applyAlignment="1">
      <alignment horizontal="center" vertical="center" wrapText="1"/>
    </xf>
    <xf numFmtId="0" fontId="8" fillId="38" borderId="15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U46"/>
  <sheetViews>
    <sheetView tabSelected="1" zoomScalePageLayoutView="0" workbookViewId="0" topLeftCell="A1">
      <selection activeCell="S8" sqref="S8:S35"/>
    </sheetView>
  </sheetViews>
  <sheetFormatPr defaultColWidth="9.00390625" defaultRowHeight="12.75"/>
  <cols>
    <col min="1" max="1" width="2.375" style="20" customWidth="1"/>
    <col min="2" max="2" width="8.875" style="0" customWidth="1"/>
    <col min="3" max="3" width="7.875" style="0" customWidth="1"/>
    <col min="4" max="4" width="9.25390625" style="0" customWidth="1"/>
    <col min="5" max="5" width="8.125" style="0" customWidth="1"/>
    <col min="6" max="6" width="6.75390625" style="0" customWidth="1"/>
    <col min="7" max="7" width="8.375" style="0" customWidth="1"/>
    <col min="8" max="8" width="7.75390625" style="0" customWidth="1"/>
    <col min="9" max="9" width="8.25390625" style="0" customWidth="1"/>
    <col min="10" max="10" width="6.875" style="0" customWidth="1"/>
    <col min="11" max="11" width="6.125" style="0" customWidth="1"/>
    <col min="12" max="13" width="7.75390625" style="0" customWidth="1"/>
    <col min="14" max="14" width="6.875" style="0" customWidth="1"/>
    <col min="15" max="15" width="8.25390625" style="0" customWidth="1"/>
    <col min="16" max="16" width="7.625" style="0" customWidth="1"/>
    <col min="17" max="17" width="8.375" style="0" customWidth="1"/>
    <col min="18" max="18" width="8.125" style="0" customWidth="1"/>
    <col min="19" max="19" width="10.00390625" style="0" customWidth="1"/>
  </cols>
  <sheetData>
    <row r="1" spans="1:18" ht="18.75">
      <c r="A1" s="38" t="s">
        <v>50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1"/>
    </row>
    <row r="2" spans="1:18" ht="18.75">
      <c r="A2" s="38" t="s">
        <v>19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1"/>
    </row>
    <row r="3" spans="1:18" ht="14.25">
      <c r="A3" s="2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</row>
    <row r="4" spans="1:19" ht="12.75" customHeight="1">
      <c r="A4" s="39" t="s">
        <v>0</v>
      </c>
      <c r="B4" s="40" t="s">
        <v>1</v>
      </c>
      <c r="C4" s="56" t="s">
        <v>47</v>
      </c>
      <c r="D4" s="57"/>
      <c r="E4" s="57"/>
      <c r="F4" s="57"/>
      <c r="G4" s="57"/>
      <c r="H4" s="57"/>
      <c r="I4" s="57"/>
      <c r="J4" s="57"/>
      <c r="K4" s="16"/>
      <c r="L4" s="16"/>
      <c r="M4" s="40" t="s">
        <v>2</v>
      </c>
      <c r="N4" s="41" t="s">
        <v>45</v>
      </c>
      <c r="O4" s="41" t="s">
        <v>44</v>
      </c>
      <c r="P4" s="44" t="s">
        <v>46</v>
      </c>
      <c r="Q4" s="41" t="s">
        <v>43</v>
      </c>
      <c r="R4" s="40" t="s">
        <v>49</v>
      </c>
      <c r="S4" s="40" t="s">
        <v>48</v>
      </c>
    </row>
    <row r="5" spans="1:19" ht="19.5" customHeight="1">
      <c r="A5" s="39"/>
      <c r="B5" s="40"/>
      <c r="C5" s="51" t="s">
        <v>13</v>
      </c>
      <c r="D5" s="51" t="s">
        <v>14</v>
      </c>
      <c r="E5" s="51" t="s">
        <v>15</v>
      </c>
      <c r="F5" s="49" t="s">
        <v>42</v>
      </c>
      <c r="G5" s="51" t="s">
        <v>16</v>
      </c>
      <c r="H5" s="51" t="s">
        <v>17</v>
      </c>
      <c r="I5" s="51" t="s">
        <v>18</v>
      </c>
      <c r="J5" s="51" t="s">
        <v>41</v>
      </c>
      <c r="K5" s="52" t="s">
        <v>12</v>
      </c>
      <c r="L5" s="47" t="s">
        <v>40</v>
      </c>
      <c r="M5" s="40"/>
      <c r="N5" s="42"/>
      <c r="O5" s="53"/>
      <c r="P5" s="45"/>
      <c r="Q5" s="42"/>
      <c r="R5" s="40"/>
      <c r="S5" s="40"/>
    </row>
    <row r="6" spans="1:19" ht="70.5" customHeight="1">
      <c r="A6" s="39"/>
      <c r="B6" s="40"/>
      <c r="C6" s="51"/>
      <c r="D6" s="51"/>
      <c r="E6" s="51"/>
      <c r="F6" s="50"/>
      <c r="G6" s="51"/>
      <c r="H6" s="51"/>
      <c r="I6" s="51"/>
      <c r="J6" s="51"/>
      <c r="K6" s="48"/>
      <c r="L6" s="48"/>
      <c r="M6" s="40"/>
      <c r="N6" s="43"/>
      <c r="O6" s="54"/>
      <c r="P6" s="46"/>
      <c r="Q6" s="43"/>
      <c r="R6" s="40"/>
      <c r="S6" s="40"/>
    </row>
    <row r="7" spans="1:19" ht="12.75">
      <c r="A7" s="19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19">
        <v>7</v>
      </c>
      <c r="H7" s="8">
        <v>8</v>
      </c>
      <c r="I7" s="8">
        <v>9</v>
      </c>
      <c r="J7" s="8">
        <v>10</v>
      </c>
      <c r="K7" s="8">
        <v>11</v>
      </c>
      <c r="L7" s="19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19">
        <v>18</v>
      </c>
      <c r="S7" s="8">
        <v>19</v>
      </c>
    </row>
    <row r="8" spans="1:21" s="13" customFormat="1" ht="12.75" customHeight="1" thickBot="1">
      <c r="A8" s="22">
        <v>1</v>
      </c>
      <c r="B8" s="11" t="s">
        <v>23</v>
      </c>
      <c r="C8" s="35">
        <v>1383</v>
      </c>
      <c r="D8" s="35">
        <v>204679</v>
      </c>
      <c r="E8" s="35">
        <v>0</v>
      </c>
      <c r="F8" s="35">
        <v>0</v>
      </c>
      <c r="G8" s="12">
        <v>0</v>
      </c>
      <c r="H8" s="12">
        <v>0</v>
      </c>
      <c r="I8" s="12">
        <v>34720</v>
      </c>
      <c r="J8" s="12">
        <v>0</v>
      </c>
      <c r="K8" s="12">
        <v>0</v>
      </c>
      <c r="L8" s="12"/>
      <c r="M8" s="12">
        <f>C8+D8+E8+F8+G8+H8+I8+J8+K8+L8</f>
        <v>240782</v>
      </c>
      <c r="N8" s="29">
        <v>21673.806750000003</v>
      </c>
      <c r="O8" s="31">
        <f>N8*11</f>
        <v>238411.87425000005</v>
      </c>
      <c r="P8" s="32">
        <v>66199.73172562232</v>
      </c>
      <c r="Q8" s="33">
        <v>-9601.419518933031</v>
      </c>
      <c r="R8" s="33">
        <v>16985.5</v>
      </c>
      <c r="S8" s="32">
        <f>O8-M8+Q8-R8</f>
        <v>-28957.04526893298</v>
      </c>
      <c r="T8" s="37"/>
      <c r="U8"/>
    </row>
    <row r="9" spans="1:19" s="13" customFormat="1" ht="12.75" customHeight="1" thickBot="1">
      <c r="A9" s="22">
        <v>2</v>
      </c>
      <c r="B9" s="11" t="s">
        <v>24</v>
      </c>
      <c r="C9" s="35">
        <v>0</v>
      </c>
      <c r="D9" s="35">
        <v>38823</v>
      </c>
      <c r="E9" s="35">
        <v>0</v>
      </c>
      <c r="F9" s="35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34">
        <f>460.2+607.06+542.12+539.41+510.61+480.74+496.12+510.38+584.91+477.93+499.4+476.49</f>
        <v>6185.37</v>
      </c>
      <c r="M9" s="12">
        <f aca="true" t="shared" si="0" ref="M9:M35">C9+D9+E9+F9+G9+H9+I9+J9+K9+L9</f>
        <v>45008.37</v>
      </c>
      <c r="N9" s="29">
        <v>6020.478749999999</v>
      </c>
      <c r="O9" s="31">
        <f aca="true" t="shared" si="1" ref="O9:O35">N9*11</f>
        <v>66225.26624999999</v>
      </c>
      <c r="P9" s="32">
        <v>64280</v>
      </c>
      <c r="Q9" s="33">
        <v>24650.960596666868</v>
      </c>
      <c r="R9" s="33">
        <v>1744.33</v>
      </c>
      <c r="S9" s="32">
        <f aca="true" t="shared" si="2" ref="S9:S35">O9-M9+Q9-R9</f>
        <v>44123.52684666685</v>
      </c>
    </row>
    <row r="10" spans="1:19" s="13" customFormat="1" ht="12.75" customHeight="1" thickBot="1">
      <c r="A10" s="22">
        <v>3</v>
      </c>
      <c r="B10" s="14" t="s">
        <v>20</v>
      </c>
      <c r="C10" s="35">
        <v>3238</v>
      </c>
      <c r="D10" s="35">
        <v>110249</v>
      </c>
      <c r="E10" s="35">
        <v>46567</v>
      </c>
      <c r="F10" s="35">
        <v>3123</v>
      </c>
      <c r="G10" s="12">
        <v>0</v>
      </c>
      <c r="H10" s="12">
        <v>0</v>
      </c>
      <c r="I10" s="12">
        <v>60140</v>
      </c>
      <c r="J10" s="12">
        <v>0</v>
      </c>
      <c r="K10" s="12">
        <v>0</v>
      </c>
      <c r="L10" s="34"/>
      <c r="M10" s="12">
        <f t="shared" si="0"/>
        <v>223317</v>
      </c>
      <c r="N10" s="29">
        <v>17470.457499999997</v>
      </c>
      <c r="O10" s="31">
        <f t="shared" si="1"/>
        <v>192175.03249999997</v>
      </c>
      <c r="P10" s="32">
        <v>129079.93270172639</v>
      </c>
      <c r="Q10" s="33">
        <v>31574.793985068653</v>
      </c>
      <c r="R10" s="33">
        <v>10039.78</v>
      </c>
      <c r="S10" s="32">
        <f t="shared" si="2"/>
        <v>-9606.953514931376</v>
      </c>
    </row>
    <row r="11" spans="1:19" s="13" customFormat="1" ht="12.75" customHeight="1" thickBot="1">
      <c r="A11" s="22">
        <v>4</v>
      </c>
      <c r="B11" s="14" t="s">
        <v>21</v>
      </c>
      <c r="C11" s="35">
        <v>5710</v>
      </c>
      <c r="D11" s="35">
        <v>74454</v>
      </c>
      <c r="E11" s="35">
        <v>54625</v>
      </c>
      <c r="F11" s="35">
        <v>0</v>
      </c>
      <c r="G11" s="12">
        <v>0</v>
      </c>
      <c r="H11" s="12">
        <v>0</v>
      </c>
      <c r="I11" s="12">
        <v>18600</v>
      </c>
      <c r="J11" s="12">
        <v>0</v>
      </c>
      <c r="K11" s="12">
        <v>0</v>
      </c>
      <c r="L11" s="34"/>
      <c r="M11" s="12">
        <f t="shared" si="0"/>
        <v>153389</v>
      </c>
      <c r="N11" s="29">
        <v>13464.77625</v>
      </c>
      <c r="O11" s="31">
        <f t="shared" si="1"/>
        <v>148112.53875</v>
      </c>
      <c r="P11" s="32">
        <v>10012.541806087487</v>
      </c>
      <c r="Q11" s="33">
        <v>2097.2688583531135</v>
      </c>
      <c r="R11" s="33">
        <v>9128.9</v>
      </c>
      <c r="S11" s="32">
        <f t="shared" si="2"/>
        <v>-12308.092391646878</v>
      </c>
    </row>
    <row r="12" spans="1:19" s="13" customFormat="1" ht="12.75" customHeight="1" thickBot="1">
      <c r="A12" s="22">
        <v>5</v>
      </c>
      <c r="B12" s="14" t="s">
        <v>22</v>
      </c>
      <c r="C12" s="35">
        <v>0</v>
      </c>
      <c r="D12" s="35">
        <v>65433</v>
      </c>
      <c r="E12" s="35">
        <v>18500</v>
      </c>
      <c r="F12" s="35">
        <v>0</v>
      </c>
      <c r="G12" s="12">
        <v>0</v>
      </c>
      <c r="H12" s="12">
        <v>20981</v>
      </c>
      <c r="I12" s="12">
        <v>0</v>
      </c>
      <c r="J12" s="12">
        <v>0</v>
      </c>
      <c r="K12" s="12">
        <v>0</v>
      </c>
      <c r="L12" s="34">
        <f>837.57+879.5+929.29+1580.09+1115.68+1079.1+676.07+964.05+670.33+1305.91+1215.74+1523.51</f>
        <v>12776.84</v>
      </c>
      <c r="M12" s="12">
        <f t="shared" si="0"/>
        <v>117690.84</v>
      </c>
      <c r="N12" s="29">
        <v>6240.31125</v>
      </c>
      <c r="O12" s="31">
        <f t="shared" si="1"/>
        <v>68643.42375</v>
      </c>
      <c r="P12" s="32">
        <v>-180260</v>
      </c>
      <c r="Q12" s="33">
        <v>-96479.54139287736</v>
      </c>
      <c r="R12" s="33">
        <v>7725.53</v>
      </c>
      <c r="S12" s="32">
        <f t="shared" si="2"/>
        <v>-153252.48764287736</v>
      </c>
    </row>
    <row r="13" spans="1:19" s="13" customFormat="1" ht="12.75" customHeight="1" thickBot="1">
      <c r="A13" s="22">
        <v>6</v>
      </c>
      <c r="B13" s="14" t="s">
        <v>9</v>
      </c>
      <c r="C13" s="35">
        <v>0</v>
      </c>
      <c r="D13" s="35">
        <v>0</v>
      </c>
      <c r="E13" s="35">
        <v>0</v>
      </c>
      <c r="F13" s="35">
        <v>0</v>
      </c>
      <c r="G13" s="12">
        <v>0</v>
      </c>
      <c r="H13" s="12">
        <v>9524</v>
      </c>
      <c r="I13" s="12">
        <v>0</v>
      </c>
      <c r="J13" s="12">
        <v>0</v>
      </c>
      <c r="K13" s="12">
        <v>0</v>
      </c>
      <c r="L13" s="34"/>
      <c r="M13" s="12">
        <f t="shared" si="0"/>
        <v>9524</v>
      </c>
      <c r="N13" s="29">
        <v>9157.401249999999</v>
      </c>
      <c r="O13" s="31">
        <f t="shared" si="1"/>
        <v>100731.41374999999</v>
      </c>
      <c r="P13" s="32">
        <v>60906.082138713085</v>
      </c>
      <c r="Q13" s="33">
        <v>-17507.795359393804</v>
      </c>
      <c r="R13" s="33">
        <v>4762.22</v>
      </c>
      <c r="S13" s="32">
        <f t="shared" si="2"/>
        <v>68937.39839060619</v>
      </c>
    </row>
    <row r="14" spans="1:19" s="13" customFormat="1" ht="12.75" customHeight="1" thickBot="1">
      <c r="A14" s="22">
        <v>7</v>
      </c>
      <c r="B14" s="14" t="s">
        <v>10</v>
      </c>
      <c r="C14" s="35">
        <v>0</v>
      </c>
      <c r="D14" s="35">
        <v>70154</v>
      </c>
      <c r="E14" s="35">
        <v>34082</v>
      </c>
      <c r="F14" s="35">
        <v>0</v>
      </c>
      <c r="G14" s="12">
        <v>0</v>
      </c>
      <c r="H14" s="12">
        <v>47570</v>
      </c>
      <c r="I14" s="12">
        <v>0</v>
      </c>
      <c r="J14" s="12">
        <v>0</v>
      </c>
      <c r="K14" s="12">
        <v>0</v>
      </c>
      <c r="L14" s="34"/>
      <c r="M14" s="12">
        <f t="shared" si="0"/>
        <v>151806</v>
      </c>
      <c r="N14" s="29">
        <v>17784.16375</v>
      </c>
      <c r="O14" s="31">
        <f t="shared" si="1"/>
        <v>195625.80125</v>
      </c>
      <c r="P14" s="32">
        <v>76444.497113358</v>
      </c>
      <c r="Q14" s="33">
        <v>13906.139908616151</v>
      </c>
      <c r="R14" s="33">
        <v>12873.01</v>
      </c>
      <c r="S14" s="32">
        <f t="shared" si="2"/>
        <v>44852.93115861614</v>
      </c>
    </row>
    <row r="15" spans="1:19" s="13" customFormat="1" ht="12.75" customHeight="1" thickBot="1">
      <c r="A15" s="22">
        <v>8</v>
      </c>
      <c r="B15" s="14" t="s">
        <v>11</v>
      </c>
      <c r="C15" s="35">
        <v>0</v>
      </c>
      <c r="D15" s="35">
        <v>103480</v>
      </c>
      <c r="E15" s="35">
        <v>16225</v>
      </c>
      <c r="F15" s="35">
        <v>3123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34"/>
      <c r="M15" s="12">
        <f t="shared" si="0"/>
        <v>122828</v>
      </c>
      <c r="N15" s="29">
        <v>15856.1725</v>
      </c>
      <c r="O15" s="31">
        <f t="shared" si="1"/>
        <v>174417.89750000002</v>
      </c>
      <c r="P15" s="32">
        <v>23012.27270867293</v>
      </c>
      <c r="Q15" s="33">
        <v>-7899.54449477172</v>
      </c>
      <c r="R15" s="33">
        <v>13609.47</v>
      </c>
      <c r="S15" s="32">
        <f t="shared" si="2"/>
        <v>30080.8830052283</v>
      </c>
    </row>
    <row r="16" spans="1:19" s="13" customFormat="1" ht="12.75" customHeight="1" thickBot="1">
      <c r="A16" s="22">
        <v>9</v>
      </c>
      <c r="B16" s="14" t="s">
        <v>25</v>
      </c>
      <c r="C16" s="35">
        <v>0</v>
      </c>
      <c r="D16" s="35">
        <v>33999</v>
      </c>
      <c r="E16" s="35">
        <v>56245</v>
      </c>
      <c r="F16" s="35">
        <v>0</v>
      </c>
      <c r="G16" s="12">
        <v>0</v>
      </c>
      <c r="H16" s="12">
        <v>0</v>
      </c>
      <c r="I16" s="12">
        <v>19220</v>
      </c>
      <c r="J16" s="12">
        <v>0</v>
      </c>
      <c r="K16" s="12">
        <v>0</v>
      </c>
      <c r="L16" s="34">
        <f>1287.38+1264.8+1415.93+1546.91+1345.39+1250.67+1342.58+1320.02+1402.14+1376.54+1391.24+1374.54</f>
        <v>16318.14</v>
      </c>
      <c r="M16" s="12">
        <f t="shared" si="0"/>
        <v>125782.14</v>
      </c>
      <c r="N16" s="29">
        <v>13980.500999999998</v>
      </c>
      <c r="O16" s="31">
        <f t="shared" si="1"/>
        <v>153785.51099999997</v>
      </c>
      <c r="P16" s="32">
        <v>-55485</v>
      </c>
      <c r="Q16" s="33">
        <v>-17444.738823592168</v>
      </c>
      <c r="R16" s="33">
        <v>11030.08</v>
      </c>
      <c r="S16" s="32">
        <f t="shared" si="2"/>
        <v>-471.4478235921979</v>
      </c>
    </row>
    <row r="17" spans="1:19" s="13" customFormat="1" ht="12.75" customHeight="1" thickBot="1">
      <c r="A17" s="22">
        <v>10</v>
      </c>
      <c r="B17" s="14" t="s">
        <v>26</v>
      </c>
      <c r="C17" s="35">
        <v>690</v>
      </c>
      <c r="D17" s="35">
        <v>65803</v>
      </c>
      <c r="E17" s="35">
        <v>30617</v>
      </c>
      <c r="F17" s="35">
        <v>0</v>
      </c>
      <c r="G17" s="12">
        <v>0</v>
      </c>
      <c r="H17" s="12">
        <v>0</v>
      </c>
      <c r="I17" s="12">
        <v>47120</v>
      </c>
      <c r="J17" s="12">
        <v>0</v>
      </c>
      <c r="K17" s="12">
        <v>0</v>
      </c>
      <c r="L17" s="34"/>
      <c r="M17" s="12">
        <f t="shared" si="0"/>
        <v>144230</v>
      </c>
      <c r="N17" s="29">
        <v>13999.740749999999</v>
      </c>
      <c r="O17" s="31">
        <f t="shared" si="1"/>
        <v>153997.14825</v>
      </c>
      <c r="P17" s="32">
        <v>-35130.3454878937</v>
      </c>
      <c r="Q17" s="33">
        <v>-13653.714174681998</v>
      </c>
      <c r="R17" s="33">
        <v>8631.4</v>
      </c>
      <c r="S17" s="32">
        <f t="shared" si="2"/>
        <v>-12517.965924682</v>
      </c>
    </row>
    <row r="18" spans="1:19" s="13" customFormat="1" ht="12.75" customHeight="1" thickBot="1">
      <c r="A18" s="22">
        <v>11</v>
      </c>
      <c r="B18" s="14" t="s">
        <v>27</v>
      </c>
      <c r="C18" s="35">
        <v>692</v>
      </c>
      <c r="D18" s="35">
        <v>50598</v>
      </c>
      <c r="E18" s="35">
        <v>0</v>
      </c>
      <c r="F18" s="35">
        <v>3123</v>
      </c>
      <c r="G18" s="12">
        <v>97438</v>
      </c>
      <c r="H18" s="12">
        <v>0</v>
      </c>
      <c r="I18" s="12">
        <v>0</v>
      </c>
      <c r="J18" s="12">
        <v>0</v>
      </c>
      <c r="K18" s="12">
        <v>0</v>
      </c>
      <c r="L18" s="34"/>
      <c r="M18" s="12">
        <f t="shared" si="0"/>
        <v>151851</v>
      </c>
      <c r="N18" s="29">
        <v>11403.352599999998</v>
      </c>
      <c r="O18" s="31">
        <f t="shared" si="1"/>
        <v>125436.87859999998</v>
      </c>
      <c r="P18" s="32">
        <v>7899.281242666191</v>
      </c>
      <c r="Q18" s="33">
        <v>-25400.12498933588</v>
      </c>
      <c r="R18" s="33">
        <v>4582.12</v>
      </c>
      <c r="S18" s="32">
        <f t="shared" si="2"/>
        <v>-56396.3663893359</v>
      </c>
    </row>
    <row r="19" spans="1:19" s="13" customFormat="1" ht="12.75" customHeight="1" thickBot="1">
      <c r="A19" s="22">
        <v>12</v>
      </c>
      <c r="B19" s="14" t="s">
        <v>28</v>
      </c>
      <c r="C19" s="35">
        <v>5710</v>
      </c>
      <c r="D19" s="35">
        <v>136729</v>
      </c>
      <c r="E19" s="35">
        <v>19500</v>
      </c>
      <c r="F19" s="35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34"/>
      <c r="M19" s="12">
        <f t="shared" si="0"/>
        <v>161939</v>
      </c>
      <c r="N19" s="29">
        <v>13963.881374999999</v>
      </c>
      <c r="O19" s="31">
        <f t="shared" si="1"/>
        <v>153602.695125</v>
      </c>
      <c r="P19" s="32">
        <v>-145787.52058982474</v>
      </c>
      <c r="Q19" s="33">
        <v>-21758.617134346976</v>
      </c>
      <c r="R19" s="33">
        <v>13508.13</v>
      </c>
      <c r="S19" s="32">
        <f t="shared" si="2"/>
        <v>-43603.052009346975</v>
      </c>
    </row>
    <row r="20" spans="1:19" s="13" customFormat="1" ht="12.75" customHeight="1" thickBot="1">
      <c r="A20" s="22">
        <v>13</v>
      </c>
      <c r="B20" s="14" t="s">
        <v>29</v>
      </c>
      <c r="C20" s="35">
        <v>5710</v>
      </c>
      <c r="D20" s="35">
        <v>47395</v>
      </c>
      <c r="E20" s="35">
        <v>0</v>
      </c>
      <c r="F20" s="35">
        <v>0</v>
      </c>
      <c r="G20" s="12">
        <v>0</v>
      </c>
      <c r="H20" s="12">
        <v>0</v>
      </c>
      <c r="I20" s="12">
        <v>13640</v>
      </c>
      <c r="J20" s="12">
        <v>0</v>
      </c>
      <c r="K20" s="12">
        <v>0</v>
      </c>
      <c r="L20" s="34"/>
      <c r="M20" s="12">
        <f t="shared" si="0"/>
        <v>66745</v>
      </c>
      <c r="N20" s="29">
        <v>13459.57125</v>
      </c>
      <c r="O20" s="31">
        <f t="shared" si="1"/>
        <v>148055.28375</v>
      </c>
      <c r="P20" s="32">
        <v>3522.3127735977396</v>
      </c>
      <c r="Q20" s="33">
        <v>867.115670683088</v>
      </c>
      <c r="R20" s="33">
        <v>10028.46</v>
      </c>
      <c r="S20" s="32">
        <f t="shared" si="2"/>
        <v>72148.9394206831</v>
      </c>
    </row>
    <row r="21" spans="1:19" s="13" customFormat="1" ht="12.75" customHeight="1" thickBot="1">
      <c r="A21" s="22">
        <v>14</v>
      </c>
      <c r="B21" s="14" t="s">
        <v>30</v>
      </c>
      <c r="C21" s="35">
        <v>2073</v>
      </c>
      <c r="D21" s="35">
        <v>147800</v>
      </c>
      <c r="E21" s="35">
        <v>0</v>
      </c>
      <c r="F21" s="35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34"/>
      <c r="M21" s="12">
        <f t="shared" si="0"/>
        <v>149873</v>
      </c>
      <c r="N21" s="29">
        <v>22702.21875</v>
      </c>
      <c r="O21" s="31">
        <f t="shared" si="1"/>
        <v>249724.40625</v>
      </c>
      <c r="P21" s="32">
        <v>122142.89118735543</v>
      </c>
      <c r="Q21" s="33">
        <v>19869.77002648526</v>
      </c>
      <c r="R21" s="33">
        <v>15484.35</v>
      </c>
      <c r="S21" s="32">
        <f t="shared" si="2"/>
        <v>104236.82627648526</v>
      </c>
    </row>
    <row r="22" spans="1:19" s="13" customFormat="1" ht="12.75" customHeight="1" thickBot="1">
      <c r="A22" s="22">
        <v>15</v>
      </c>
      <c r="B22" s="14" t="s">
        <v>31</v>
      </c>
      <c r="C22" s="35">
        <v>6585</v>
      </c>
      <c r="D22" s="35">
        <v>52624</v>
      </c>
      <c r="E22" s="35">
        <v>24418</v>
      </c>
      <c r="F22" s="35">
        <v>27069</v>
      </c>
      <c r="G22" s="12">
        <v>0</v>
      </c>
      <c r="H22" s="12">
        <v>0</v>
      </c>
      <c r="I22" s="12">
        <v>22320</v>
      </c>
      <c r="J22" s="12">
        <v>0</v>
      </c>
      <c r="K22" s="12">
        <v>0</v>
      </c>
      <c r="L22" s="34"/>
      <c r="M22" s="12">
        <f t="shared" si="0"/>
        <v>133016</v>
      </c>
      <c r="N22" s="29">
        <v>32736.03</v>
      </c>
      <c r="O22" s="31">
        <f t="shared" si="1"/>
        <v>360096.32999999996</v>
      </c>
      <c r="P22" s="32">
        <v>337224.47116194887</v>
      </c>
      <c r="Q22" s="33">
        <v>70935.87670007042</v>
      </c>
      <c r="R22" s="33">
        <v>24898.23</v>
      </c>
      <c r="S22" s="32">
        <f t="shared" si="2"/>
        <v>273117.97670007043</v>
      </c>
    </row>
    <row r="23" spans="1:19" s="28" customFormat="1" ht="12.75" customHeight="1" thickBot="1">
      <c r="A23" s="25">
        <v>16</v>
      </c>
      <c r="B23" s="26" t="s">
        <v>32</v>
      </c>
      <c r="C23" s="35">
        <v>692</v>
      </c>
      <c r="D23" s="35">
        <v>112104</v>
      </c>
      <c r="E23" s="35">
        <v>0</v>
      </c>
      <c r="F23" s="35">
        <v>22833</v>
      </c>
      <c r="G23" s="27">
        <v>0</v>
      </c>
      <c r="H23" s="27">
        <v>21855</v>
      </c>
      <c r="I23" s="27">
        <v>0</v>
      </c>
      <c r="J23" s="27">
        <v>0</v>
      </c>
      <c r="K23" s="27">
        <v>0</v>
      </c>
      <c r="L23" s="34"/>
      <c r="M23" s="12">
        <f t="shared" si="0"/>
        <v>157484</v>
      </c>
      <c r="N23" s="30">
        <v>12823.99</v>
      </c>
      <c r="O23" s="31">
        <f t="shared" si="1"/>
        <v>141063.88999999998</v>
      </c>
      <c r="P23" s="32">
        <v>-22869.425303671964</v>
      </c>
      <c r="Q23" s="33">
        <v>-3133.681170057141</v>
      </c>
      <c r="R23" s="33">
        <v>8760.69</v>
      </c>
      <c r="S23" s="32">
        <f t="shared" si="2"/>
        <v>-28314.48117005716</v>
      </c>
    </row>
    <row r="24" spans="1:19" s="13" customFormat="1" ht="12.75" customHeight="1" thickBot="1">
      <c r="A24" s="22">
        <v>17</v>
      </c>
      <c r="B24" s="14" t="s">
        <v>3</v>
      </c>
      <c r="C24" s="35">
        <v>0</v>
      </c>
      <c r="D24" s="35">
        <v>26376</v>
      </c>
      <c r="E24" s="35">
        <v>2037</v>
      </c>
      <c r="F24" s="35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34"/>
      <c r="M24" s="12">
        <f t="shared" si="0"/>
        <v>28413</v>
      </c>
      <c r="N24" s="29">
        <v>11490.353749999998</v>
      </c>
      <c r="O24" s="31">
        <f t="shared" si="1"/>
        <v>126393.89124999999</v>
      </c>
      <c r="P24" s="32">
        <v>35402.99524019861</v>
      </c>
      <c r="Q24" s="33">
        <v>-2047.2436862513632</v>
      </c>
      <c r="R24" s="33">
        <v>4609.11</v>
      </c>
      <c r="S24" s="32">
        <f t="shared" si="2"/>
        <v>91324.53756374863</v>
      </c>
    </row>
    <row r="25" spans="1:19" s="13" customFormat="1" ht="12.75" customHeight="1" thickBot="1">
      <c r="A25" s="22">
        <v>18</v>
      </c>
      <c r="B25" s="14" t="s">
        <v>4</v>
      </c>
      <c r="C25" s="35">
        <v>0</v>
      </c>
      <c r="D25" s="35">
        <v>58025</v>
      </c>
      <c r="E25" s="35">
        <v>17800</v>
      </c>
      <c r="F25" s="35">
        <v>6566</v>
      </c>
      <c r="G25" s="12">
        <v>0</v>
      </c>
      <c r="H25" s="12">
        <v>29797</v>
      </c>
      <c r="I25" s="12">
        <v>0</v>
      </c>
      <c r="J25" s="12">
        <v>0</v>
      </c>
      <c r="K25" s="12">
        <v>0</v>
      </c>
      <c r="L25" s="34"/>
      <c r="M25" s="12">
        <f t="shared" si="0"/>
        <v>112188</v>
      </c>
      <c r="N25" s="29">
        <v>8580.139825000002</v>
      </c>
      <c r="O25" s="31">
        <f t="shared" si="1"/>
        <v>94381.53807500002</v>
      </c>
      <c r="P25" s="32">
        <v>-124578.8899078061</v>
      </c>
      <c r="Q25" s="33">
        <v>-41885.604237594285</v>
      </c>
      <c r="R25" s="33">
        <v>5954.39</v>
      </c>
      <c r="S25" s="32">
        <f t="shared" si="2"/>
        <v>-65646.45616259427</v>
      </c>
    </row>
    <row r="26" spans="1:19" s="13" customFormat="1" ht="12.75" customHeight="1" thickBot="1">
      <c r="A26" s="22">
        <v>19</v>
      </c>
      <c r="B26" s="14" t="s">
        <v>5</v>
      </c>
      <c r="C26" s="35">
        <v>0</v>
      </c>
      <c r="D26" s="35">
        <v>8558</v>
      </c>
      <c r="E26" s="35">
        <v>29600</v>
      </c>
      <c r="F26" s="35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34"/>
      <c r="M26" s="12">
        <f t="shared" si="0"/>
        <v>38158</v>
      </c>
      <c r="N26" s="29">
        <v>12727.625875</v>
      </c>
      <c r="O26" s="31">
        <f t="shared" si="1"/>
        <v>140003.884625</v>
      </c>
      <c r="P26" s="32">
        <v>116485.6068884717</v>
      </c>
      <c r="Q26" s="33">
        <v>8406.94800115411</v>
      </c>
      <c r="R26" s="33">
        <v>7484.11</v>
      </c>
      <c r="S26" s="32">
        <f t="shared" si="2"/>
        <v>102768.72262615412</v>
      </c>
    </row>
    <row r="27" spans="1:19" s="13" customFormat="1" ht="12.75" customHeight="1" thickBot="1">
      <c r="A27" s="22">
        <v>20</v>
      </c>
      <c r="B27" s="14" t="s">
        <v>6</v>
      </c>
      <c r="C27" s="35">
        <v>1705</v>
      </c>
      <c r="D27" s="35">
        <v>62744</v>
      </c>
      <c r="E27" s="35">
        <v>2944</v>
      </c>
      <c r="F27" s="35">
        <v>2372</v>
      </c>
      <c r="G27" s="12">
        <v>-110758</v>
      </c>
      <c r="H27" s="12">
        <v>236284</v>
      </c>
      <c r="I27" s="12">
        <v>67440</v>
      </c>
      <c r="J27" s="12">
        <v>0</v>
      </c>
      <c r="K27" s="12">
        <v>0</v>
      </c>
      <c r="L27" s="34"/>
      <c r="M27" s="12">
        <f t="shared" si="0"/>
        <v>262731</v>
      </c>
      <c r="N27" s="29">
        <v>17135.7325</v>
      </c>
      <c r="O27" s="31">
        <f t="shared" si="1"/>
        <v>188493.0575</v>
      </c>
      <c r="P27" s="32">
        <v>-666289.444080318</v>
      </c>
      <c r="Q27" s="33">
        <v>-55392.62298525708</v>
      </c>
      <c r="R27" s="33">
        <v>19310.96</v>
      </c>
      <c r="S27" s="32">
        <f t="shared" si="2"/>
        <v>-148941.5254852571</v>
      </c>
    </row>
    <row r="28" spans="1:19" s="13" customFormat="1" ht="12.75" customHeight="1" thickBot="1">
      <c r="A28" s="22">
        <v>21</v>
      </c>
      <c r="B28" s="14" t="s">
        <v>7</v>
      </c>
      <c r="C28" s="35">
        <v>252</v>
      </c>
      <c r="D28" s="35">
        <v>98286</v>
      </c>
      <c r="E28" s="35">
        <v>107025</v>
      </c>
      <c r="F28" s="35">
        <v>0</v>
      </c>
      <c r="G28" s="12">
        <v>0</v>
      </c>
      <c r="H28" s="12">
        <v>78766</v>
      </c>
      <c r="I28" s="12">
        <v>0</v>
      </c>
      <c r="J28" s="12">
        <v>0</v>
      </c>
      <c r="K28" s="12">
        <v>0</v>
      </c>
      <c r="L28" s="34"/>
      <c r="M28" s="12">
        <f t="shared" si="0"/>
        <v>284329</v>
      </c>
      <c r="N28" s="29">
        <v>29364.320000000003</v>
      </c>
      <c r="O28" s="31">
        <f t="shared" si="1"/>
        <v>323007.52</v>
      </c>
      <c r="P28" s="32">
        <v>194626.52091578854</v>
      </c>
      <c r="Q28" s="33">
        <v>14424.1691253264</v>
      </c>
      <c r="R28" s="33">
        <v>18591.34</v>
      </c>
      <c r="S28" s="32">
        <f t="shared" si="2"/>
        <v>34511.34912532642</v>
      </c>
    </row>
    <row r="29" spans="1:19" s="13" customFormat="1" ht="12.75" customHeight="1" thickBot="1">
      <c r="A29" s="22">
        <v>22</v>
      </c>
      <c r="B29" s="14" t="s">
        <v>33</v>
      </c>
      <c r="C29" s="36">
        <v>687</v>
      </c>
      <c r="D29" s="36">
        <v>9390</v>
      </c>
      <c r="E29" s="35">
        <v>6740</v>
      </c>
      <c r="F29" s="35">
        <v>3123</v>
      </c>
      <c r="G29" s="12">
        <v>0</v>
      </c>
      <c r="H29" s="12">
        <v>35125</v>
      </c>
      <c r="I29" s="12">
        <v>89840</v>
      </c>
      <c r="J29" s="12">
        <v>0</v>
      </c>
      <c r="K29" s="12">
        <v>0</v>
      </c>
      <c r="L29" s="34"/>
      <c r="M29" s="12">
        <f t="shared" si="0"/>
        <v>144905</v>
      </c>
      <c r="N29" s="29">
        <v>11522.018375</v>
      </c>
      <c r="O29" s="31">
        <f t="shared" si="1"/>
        <v>126742.202125</v>
      </c>
      <c r="P29" s="32">
        <v>-45893.21064313664</v>
      </c>
      <c r="Q29" s="33">
        <v>-47869.46865969181</v>
      </c>
      <c r="R29" s="33">
        <v>11676.04</v>
      </c>
      <c r="S29" s="32">
        <f t="shared" si="2"/>
        <v>-77708.30653469183</v>
      </c>
    </row>
    <row r="30" spans="1:19" s="13" customFormat="1" ht="12.75" customHeight="1" thickBot="1">
      <c r="A30" s="22">
        <v>23</v>
      </c>
      <c r="B30" s="14" t="s">
        <v>34</v>
      </c>
      <c r="C30" s="35">
        <v>687</v>
      </c>
      <c r="D30" s="35">
        <v>38691</v>
      </c>
      <c r="E30" s="35">
        <v>15825</v>
      </c>
      <c r="F30" s="35">
        <v>3123</v>
      </c>
      <c r="G30" s="12">
        <v>0</v>
      </c>
      <c r="H30" s="12">
        <v>0</v>
      </c>
      <c r="I30" s="12">
        <v>40000</v>
      </c>
      <c r="J30" s="12">
        <v>0</v>
      </c>
      <c r="K30" s="12">
        <v>0</v>
      </c>
      <c r="L30" s="34"/>
      <c r="M30" s="12">
        <f t="shared" si="0"/>
        <v>98326</v>
      </c>
      <c r="N30" s="29">
        <v>11398.413499999999</v>
      </c>
      <c r="O30" s="31">
        <f t="shared" si="1"/>
        <v>125382.54849999999</v>
      </c>
      <c r="P30" s="32">
        <v>-4583.202744940214</v>
      </c>
      <c r="Q30" s="33">
        <v>-29870.24121844304</v>
      </c>
      <c r="R30" s="33">
        <v>18119.75</v>
      </c>
      <c r="S30" s="32">
        <f t="shared" si="2"/>
        <v>-20933.44271844305</v>
      </c>
    </row>
    <row r="31" spans="1:19" s="13" customFormat="1" ht="12.75" customHeight="1" thickBot="1">
      <c r="A31" s="22">
        <v>24</v>
      </c>
      <c r="B31" s="14" t="s">
        <v>35</v>
      </c>
      <c r="C31" s="35">
        <v>7857</v>
      </c>
      <c r="D31" s="35">
        <v>0</v>
      </c>
      <c r="E31" s="35">
        <v>4711</v>
      </c>
      <c r="F31" s="35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34"/>
      <c r="M31" s="12">
        <f t="shared" si="0"/>
        <v>12568</v>
      </c>
      <c r="N31" s="29">
        <v>11535.84125</v>
      </c>
      <c r="O31" s="31">
        <f t="shared" si="1"/>
        <v>126894.25374999999</v>
      </c>
      <c r="P31" s="32">
        <v>-53572.550286531565</v>
      </c>
      <c r="Q31" s="33">
        <v>-26418.665233838223</v>
      </c>
      <c r="R31" s="33">
        <v>23373.57</v>
      </c>
      <c r="S31" s="32">
        <f t="shared" si="2"/>
        <v>64534.01851616176</v>
      </c>
    </row>
    <row r="32" spans="1:19" s="13" customFormat="1" ht="12.75" customHeight="1" thickBot="1">
      <c r="A32" s="22">
        <v>25</v>
      </c>
      <c r="B32" s="14" t="s">
        <v>36</v>
      </c>
      <c r="C32" s="35">
        <v>0</v>
      </c>
      <c r="D32" s="35">
        <v>54379</v>
      </c>
      <c r="E32" s="35">
        <v>3283</v>
      </c>
      <c r="F32" s="35">
        <v>0</v>
      </c>
      <c r="G32" s="12">
        <v>0</v>
      </c>
      <c r="H32" s="12">
        <v>13198</v>
      </c>
      <c r="I32" s="12">
        <v>0</v>
      </c>
      <c r="J32" s="12">
        <v>0</v>
      </c>
      <c r="K32" s="12">
        <v>0</v>
      </c>
      <c r="L32" s="34"/>
      <c r="M32" s="12">
        <f t="shared" si="0"/>
        <v>70860</v>
      </c>
      <c r="N32" s="29">
        <v>11208.716499999997</v>
      </c>
      <c r="O32" s="31">
        <f t="shared" si="1"/>
        <v>123295.88149999996</v>
      </c>
      <c r="P32" s="32">
        <v>-134053.11554965912</v>
      </c>
      <c r="Q32" s="33">
        <v>-15916.015949094404</v>
      </c>
      <c r="R32" s="33">
        <v>12166.47</v>
      </c>
      <c r="S32" s="32">
        <f t="shared" si="2"/>
        <v>24353.395550905552</v>
      </c>
    </row>
    <row r="33" spans="1:19" s="13" customFormat="1" ht="12.75" customHeight="1" thickBot="1">
      <c r="A33" s="22">
        <v>26</v>
      </c>
      <c r="B33" s="14" t="s">
        <v>37</v>
      </c>
      <c r="C33" s="35">
        <v>692</v>
      </c>
      <c r="D33" s="35">
        <v>130786</v>
      </c>
      <c r="E33" s="35">
        <v>12781</v>
      </c>
      <c r="F33" s="35">
        <v>6067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34">
        <f>1257.1+1051.28+1495.46+1238.37+909.17+978.29+1097.98+1152.83+984.35+1061.53+1186.36+1342.52</f>
        <v>13755.240000000002</v>
      </c>
      <c r="M33" s="12">
        <f t="shared" si="0"/>
        <v>164081.24</v>
      </c>
      <c r="N33" s="29">
        <v>11940.366499999998</v>
      </c>
      <c r="O33" s="31">
        <f t="shared" si="1"/>
        <v>131344.03149999998</v>
      </c>
      <c r="P33" s="32">
        <v>-13628</v>
      </c>
      <c r="Q33" s="33">
        <v>-19086.827884609163</v>
      </c>
      <c r="R33" s="33">
        <v>10983.1</v>
      </c>
      <c r="S33" s="32">
        <f t="shared" si="2"/>
        <v>-62807.13638460917</v>
      </c>
    </row>
    <row r="34" spans="1:19" s="13" customFormat="1" ht="12.75" customHeight="1" thickBot="1">
      <c r="A34" s="22">
        <v>27</v>
      </c>
      <c r="B34" s="14" t="s">
        <v>38</v>
      </c>
      <c r="C34" s="35">
        <v>1379</v>
      </c>
      <c r="D34" s="35">
        <v>114857.68</v>
      </c>
      <c r="E34" s="35">
        <v>20872</v>
      </c>
      <c r="F34" s="35">
        <v>5953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34"/>
      <c r="M34" s="12">
        <f t="shared" si="0"/>
        <v>143061.68</v>
      </c>
      <c r="N34" s="29">
        <v>11518.726999999999</v>
      </c>
      <c r="O34" s="31">
        <f t="shared" si="1"/>
        <v>126705.99699999999</v>
      </c>
      <c r="P34" s="32">
        <v>14198.252045456433</v>
      </c>
      <c r="Q34" s="33">
        <v>2190.4062727780506</v>
      </c>
      <c r="R34" s="33">
        <v>20387.16</v>
      </c>
      <c r="S34" s="32">
        <f t="shared" si="2"/>
        <v>-34552.43672722195</v>
      </c>
    </row>
    <row r="35" spans="1:19" s="13" customFormat="1" ht="12.75" customHeight="1" thickBot="1">
      <c r="A35" s="22">
        <v>28</v>
      </c>
      <c r="B35" s="14" t="s">
        <v>39</v>
      </c>
      <c r="C35" s="35">
        <v>1378</v>
      </c>
      <c r="D35" s="35">
        <v>0</v>
      </c>
      <c r="E35" s="35">
        <v>0</v>
      </c>
      <c r="F35" s="35">
        <v>0</v>
      </c>
      <c r="G35" s="12">
        <v>0</v>
      </c>
      <c r="H35" s="12">
        <v>102857</v>
      </c>
      <c r="I35" s="12">
        <v>0</v>
      </c>
      <c r="J35" s="12">
        <v>0</v>
      </c>
      <c r="K35" s="34">
        <v>69984</v>
      </c>
      <c r="L35" s="12"/>
      <c r="M35" s="12">
        <f t="shared" si="0"/>
        <v>174219</v>
      </c>
      <c r="N35" s="29">
        <v>12600.831250000001</v>
      </c>
      <c r="O35" s="31">
        <f t="shared" si="1"/>
        <v>138609.14375000002</v>
      </c>
      <c r="P35" s="32">
        <v>-384000.98626194167</v>
      </c>
      <c r="Q35" s="33">
        <v>-95865.67930347446</v>
      </c>
      <c r="R35" s="33">
        <v>16184.89</v>
      </c>
      <c r="S35" s="32">
        <f t="shared" si="2"/>
        <v>-147660.42555347446</v>
      </c>
    </row>
    <row r="36" spans="1:19" s="13" customFormat="1" ht="12.75" customHeight="1">
      <c r="A36" s="23"/>
      <c r="B36" s="15" t="s">
        <v>8</v>
      </c>
      <c r="C36" s="9">
        <f>SUM(C8:C35)</f>
        <v>47120</v>
      </c>
      <c r="D36" s="9">
        <f aca="true" t="shared" si="3" ref="D36:I36">SUM(D8:D35)</f>
        <v>1916416.68</v>
      </c>
      <c r="E36" s="9">
        <f t="shared" si="3"/>
        <v>524397</v>
      </c>
      <c r="F36" s="9">
        <f t="shared" si="3"/>
        <v>86475</v>
      </c>
      <c r="G36" s="9">
        <f t="shared" si="3"/>
        <v>-13320</v>
      </c>
      <c r="H36" s="9">
        <f>SUM(H8:H35)</f>
        <v>595957</v>
      </c>
      <c r="I36" s="9">
        <f t="shared" si="3"/>
        <v>413040</v>
      </c>
      <c r="J36" s="9">
        <f aca="true" t="shared" si="4" ref="J36:R36">SUM(J8:J35)</f>
        <v>0</v>
      </c>
      <c r="K36" s="9">
        <f t="shared" si="4"/>
        <v>69984</v>
      </c>
      <c r="L36" s="9">
        <f t="shared" si="4"/>
        <v>49035.59</v>
      </c>
      <c r="M36" s="9">
        <f>SUM(M8:M35)</f>
        <v>3689105.27</v>
      </c>
      <c r="N36" s="10">
        <f t="shared" si="4"/>
        <v>403759.94005000003</v>
      </c>
      <c r="O36" s="10">
        <f t="shared" si="4"/>
        <v>4441359.34055</v>
      </c>
      <c r="P36" s="17">
        <f t="shared" si="4"/>
        <v>-604694.30120606</v>
      </c>
      <c r="Q36" s="10">
        <f t="shared" si="4"/>
        <v>-358308.0970710418</v>
      </c>
      <c r="R36" s="9">
        <f t="shared" si="4"/>
        <v>342633.0899999999</v>
      </c>
      <c r="S36" s="17">
        <f>SUM(S8:S35)</f>
        <v>51312.88347895816</v>
      </c>
    </row>
    <row r="37" spans="1:18" ht="12.75">
      <c r="A37" s="24"/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3"/>
    </row>
    <row r="38" spans="1:18" ht="12.75">
      <c r="A38" s="2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"/>
      <c r="N38" s="5"/>
      <c r="O38" s="5"/>
      <c r="P38" s="5"/>
      <c r="Q38" s="5"/>
      <c r="R38" s="3"/>
    </row>
    <row r="39" spans="1:18" ht="12.75">
      <c r="A39" s="18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3"/>
    </row>
    <row r="40" spans="1:18" ht="12.75">
      <c r="A40" s="18"/>
      <c r="B40" s="6"/>
      <c r="C40" s="7"/>
      <c r="D40" s="7"/>
      <c r="E40" s="7"/>
      <c r="F40" s="7"/>
      <c r="G40" s="7"/>
      <c r="H40" s="7"/>
      <c r="I40" s="55"/>
      <c r="J40" s="55"/>
      <c r="K40" s="55"/>
      <c r="L40" s="7"/>
      <c r="M40" s="7"/>
      <c r="N40" s="7"/>
      <c r="O40" s="7"/>
      <c r="P40" s="7"/>
      <c r="Q40" s="7"/>
      <c r="R40" s="3"/>
    </row>
    <row r="41" spans="1:18" ht="12.75">
      <c r="A41" s="18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3"/>
    </row>
    <row r="42" spans="1:18" ht="12.75">
      <c r="A42" s="18"/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3"/>
    </row>
    <row r="43" spans="1:18" ht="12.75">
      <c r="A43" s="18"/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3"/>
    </row>
    <row r="44" spans="1:18" ht="18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"/>
    </row>
    <row r="45" spans="1:18" ht="18.75">
      <c r="A45" s="1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"/>
    </row>
    <row r="46" spans="1:18" ht="14.25">
      <c r="A46" s="18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3"/>
    </row>
  </sheetData>
  <sheetProtection/>
  <mergeCells count="25">
    <mergeCell ref="I40:K40"/>
    <mergeCell ref="A44:Q44"/>
    <mergeCell ref="S4:S6"/>
    <mergeCell ref="J5:J6"/>
    <mergeCell ref="R4:R6"/>
    <mergeCell ref="N4:N6"/>
    <mergeCell ref="C4:J4"/>
    <mergeCell ref="B45:Q45"/>
    <mergeCell ref="F5:F6"/>
    <mergeCell ref="G5:G6"/>
    <mergeCell ref="H5:H6"/>
    <mergeCell ref="I5:I6"/>
    <mergeCell ref="C5:C6"/>
    <mergeCell ref="D5:D6"/>
    <mergeCell ref="E5:E6"/>
    <mergeCell ref="K5:K6"/>
    <mergeCell ref="O4:O6"/>
    <mergeCell ref="A1:Q1"/>
    <mergeCell ref="A2:Q2"/>
    <mergeCell ref="A4:A6"/>
    <mergeCell ref="B4:B6"/>
    <mergeCell ref="Q4:Q6"/>
    <mergeCell ref="M4:M6"/>
    <mergeCell ref="P4:P6"/>
    <mergeCell ref="L5:L6"/>
  </mergeCells>
  <printOptions/>
  <pageMargins left="0.17" right="0.17" top="0.2" bottom="0.31" header="0.2" footer="0.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2023-03-28T08:38:05Z</cp:lastPrinted>
  <dcterms:created xsi:type="dcterms:W3CDTF">2013-12-12T12:06:05Z</dcterms:created>
  <dcterms:modified xsi:type="dcterms:W3CDTF">2023-03-29T07:06:26Z</dcterms:modified>
  <cp:category/>
  <cp:version/>
  <cp:contentType/>
  <cp:contentStatus/>
</cp:coreProperties>
</file>